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strafficqld.sharepoint.com/sites/Files2/Shared Documents/General/21211/"/>
    </mc:Choice>
  </mc:AlternateContent>
  <xr:revisionPtr revIDLastSave="18" documentId="13_ncr:1_{9E252890-6D8C-42B8-8435-CD44B77E445F}" xr6:coauthVersionLast="47" xr6:coauthVersionMax="47" xr10:uidLastSave="{2147A964-5F6B-490B-9594-CC0F505D9E47}"/>
  <bookViews>
    <workbookView xWindow="-108" yWindow="-108" windowWidth="23256" windowHeight="13896" xr2:uid="{DC4E6C6A-2B1F-4080-889D-A76360F5BA1B}"/>
  </bookViews>
  <sheets>
    <sheet name="TABLE" sheetId="1" r:id="rId1"/>
    <sheet name="Summary" sheetId="2" r:id="rId2"/>
    <sheet name="Queue Length" sheetId="3" r:id="rId3"/>
    <sheet name="Queue Delays" sheetId="4" r:id="rId4"/>
  </sheets>
  <definedNames>
    <definedName name="AdjTT">#REF!</definedName>
    <definedName name="AdjTTT">#REF!</definedName>
    <definedName name="d">#REF!</definedName>
    <definedName name="_xlnm.Print_Area" localSheetId="3">'Queue Delays'!$A$1:$X$195</definedName>
    <definedName name="_xlnm.Print_Area" localSheetId="2">'Queue Length'!$A$1:$Y$46</definedName>
    <definedName name="_xlnm.Print_Area" localSheetId="1">Summary!$A$1:$V$53</definedName>
    <definedName name="_xlnm.Print_Area" localSheetId="0">TABLE!$A$1:$AW$47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5" i="4" l="1"/>
  <c r="F195" i="4"/>
  <c r="I194" i="4"/>
  <c r="O193" i="4"/>
  <c r="O192" i="4"/>
  <c r="O191" i="4"/>
  <c r="O190" i="4"/>
  <c r="O189" i="4"/>
  <c r="O188" i="4"/>
  <c r="O187" i="4"/>
  <c r="O186" i="4"/>
  <c r="O185" i="4"/>
  <c r="O184" i="4"/>
  <c r="O183" i="4"/>
  <c r="O182" i="4"/>
  <c r="O181" i="4"/>
  <c r="O180" i="4"/>
  <c r="O179" i="4"/>
  <c r="O178" i="4"/>
  <c r="O177" i="4"/>
  <c r="O176" i="4"/>
  <c r="O175" i="4"/>
  <c r="O174" i="4"/>
  <c r="O173" i="4"/>
  <c r="O172" i="4"/>
  <c r="O171" i="4"/>
  <c r="O170" i="4"/>
  <c r="O169" i="4"/>
  <c r="C169" i="4"/>
  <c r="O168" i="4"/>
  <c r="C168" i="4"/>
  <c r="O167" i="4"/>
  <c r="C167" i="4"/>
  <c r="O166" i="4"/>
  <c r="C166" i="4"/>
  <c r="O165" i="4"/>
  <c r="C165" i="4"/>
  <c r="O164" i="4"/>
  <c r="C164" i="4"/>
  <c r="O163" i="4"/>
  <c r="C163" i="4"/>
  <c r="O162" i="4"/>
  <c r="C162" i="4"/>
  <c r="O161" i="4"/>
  <c r="C161" i="4"/>
  <c r="O160" i="4"/>
  <c r="C160" i="4"/>
  <c r="O159" i="4"/>
  <c r="C159" i="4"/>
  <c r="O158" i="4"/>
  <c r="C158" i="4"/>
  <c r="O157" i="4"/>
  <c r="C157" i="4"/>
  <c r="O156" i="4"/>
  <c r="C156" i="4"/>
  <c r="O155" i="4"/>
  <c r="C155" i="4"/>
  <c r="O154" i="4"/>
  <c r="C154" i="4"/>
  <c r="O153" i="4"/>
  <c r="C153" i="4"/>
  <c r="O152" i="4"/>
  <c r="C152" i="4"/>
  <c r="O151" i="4"/>
  <c r="C151" i="4"/>
  <c r="O150" i="4"/>
  <c r="C150" i="4"/>
  <c r="O149" i="4"/>
  <c r="C149" i="4"/>
  <c r="O148" i="4"/>
  <c r="C148" i="4"/>
  <c r="O147" i="4"/>
  <c r="C147" i="4"/>
  <c r="O146" i="4"/>
  <c r="C146" i="4"/>
  <c r="O145" i="4"/>
  <c r="C145" i="4"/>
  <c r="O144" i="4"/>
  <c r="C144" i="4"/>
  <c r="O143" i="4"/>
  <c r="C143" i="4"/>
  <c r="O142" i="4"/>
  <c r="C142" i="4"/>
  <c r="O141" i="4"/>
  <c r="C141" i="4"/>
  <c r="O140" i="4"/>
  <c r="C140" i="4"/>
  <c r="O139" i="4"/>
  <c r="C139" i="4"/>
  <c r="O138" i="4"/>
  <c r="C138" i="4"/>
  <c r="O137" i="4"/>
  <c r="C137" i="4"/>
  <c r="O136" i="4"/>
  <c r="C136" i="4"/>
  <c r="O135" i="4"/>
  <c r="C135" i="4"/>
  <c r="O134" i="4"/>
  <c r="C134" i="4"/>
  <c r="O133" i="4"/>
  <c r="C133" i="4"/>
  <c r="O132" i="4"/>
  <c r="C132" i="4"/>
  <c r="O131" i="4"/>
  <c r="C131" i="4"/>
  <c r="O130" i="4"/>
  <c r="C130" i="4"/>
  <c r="O129" i="4"/>
  <c r="C129" i="4"/>
  <c r="O128" i="4"/>
  <c r="C128" i="4"/>
  <c r="O127" i="4"/>
  <c r="C127" i="4"/>
  <c r="O126" i="4"/>
  <c r="C126" i="4"/>
  <c r="O125" i="4"/>
  <c r="C125" i="4"/>
  <c r="O124" i="4"/>
  <c r="C124" i="4"/>
  <c r="O123" i="4"/>
  <c r="C123" i="4"/>
  <c r="O122" i="4"/>
  <c r="C122" i="4"/>
  <c r="O121" i="4"/>
  <c r="C121" i="4"/>
  <c r="O120" i="4"/>
  <c r="C120" i="4"/>
  <c r="O119" i="4"/>
  <c r="C119" i="4"/>
  <c r="O118" i="4"/>
  <c r="C118" i="4"/>
  <c r="O117" i="4"/>
  <c r="C117" i="4"/>
  <c r="O116" i="4"/>
  <c r="C116" i="4"/>
  <c r="O115" i="4"/>
  <c r="C115" i="4"/>
  <c r="O114" i="4"/>
  <c r="C114" i="4"/>
  <c r="O113" i="4"/>
  <c r="C113" i="4"/>
  <c r="O112" i="4"/>
  <c r="C112" i="4"/>
  <c r="O111" i="4"/>
  <c r="C111" i="4"/>
  <c r="O110" i="4"/>
  <c r="C110" i="4"/>
  <c r="O109" i="4"/>
  <c r="C109" i="4"/>
  <c r="O108" i="4"/>
  <c r="O195" i="4" s="1"/>
  <c r="I108" i="4"/>
  <c r="I195" i="4" s="1"/>
  <c r="C108" i="4"/>
  <c r="L102" i="4"/>
  <c r="F102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C49" i="4"/>
  <c r="O48" i="4"/>
  <c r="C48" i="4"/>
  <c r="O47" i="4"/>
  <c r="C47" i="4"/>
  <c r="O46" i="4"/>
  <c r="C46" i="4"/>
  <c r="O45" i="4"/>
  <c r="C45" i="4"/>
  <c r="O44" i="4"/>
  <c r="C44" i="4"/>
  <c r="O43" i="4"/>
  <c r="C43" i="4"/>
  <c r="O42" i="4"/>
  <c r="C42" i="4"/>
  <c r="O41" i="4"/>
  <c r="C41" i="4"/>
  <c r="O40" i="4"/>
  <c r="C40" i="4"/>
  <c r="O39" i="4"/>
  <c r="C39" i="4"/>
  <c r="O38" i="4"/>
  <c r="C38" i="4"/>
  <c r="O37" i="4"/>
  <c r="C37" i="4"/>
  <c r="O36" i="4"/>
  <c r="C36" i="4"/>
  <c r="O35" i="4"/>
  <c r="C35" i="4"/>
  <c r="O34" i="4"/>
  <c r="C34" i="4"/>
  <c r="O33" i="4"/>
  <c r="C33" i="4"/>
  <c r="O32" i="4"/>
  <c r="C32" i="4"/>
  <c r="O31" i="4"/>
  <c r="C31" i="4"/>
  <c r="O30" i="4"/>
  <c r="C30" i="4"/>
  <c r="O29" i="4"/>
  <c r="C29" i="4"/>
  <c r="O28" i="4"/>
  <c r="C28" i="4"/>
  <c r="O27" i="4"/>
  <c r="C27" i="4"/>
  <c r="O26" i="4"/>
  <c r="C26" i="4"/>
  <c r="O25" i="4"/>
  <c r="C25" i="4"/>
  <c r="O24" i="4"/>
  <c r="C24" i="4"/>
  <c r="O23" i="4"/>
  <c r="C23" i="4"/>
  <c r="O22" i="4"/>
  <c r="I22" i="4"/>
  <c r="C22" i="4"/>
  <c r="O21" i="4"/>
  <c r="I21" i="4"/>
  <c r="C21" i="4"/>
  <c r="O20" i="4"/>
  <c r="I20" i="4"/>
  <c r="C20" i="4"/>
  <c r="O19" i="4"/>
  <c r="I19" i="4"/>
  <c r="C19" i="4"/>
  <c r="O18" i="4"/>
  <c r="I18" i="4"/>
  <c r="C18" i="4"/>
  <c r="O17" i="4"/>
  <c r="I17" i="4"/>
  <c r="C17" i="4"/>
  <c r="O16" i="4"/>
  <c r="I16" i="4"/>
  <c r="C16" i="4"/>
  <c r="J12" i="4"/>
  <c r="G6" i="4"/>
  <c r="B5" i="4"/>
  <c r="B4" i="4"/>
  <c r="D3" i="4"/>
  <c r="B3" i="4"/>
  <c r="J1" i="4"/>
  <c r="F46" i="3"/>
  <c r="E46" i="3"/>
  <c r="D46" i="3"/>
  <c r="C46" i="3"/>
  <c r="B46" i="3"/>
  <c r="F45" i="3"/>
  <c r="E45" i="3"/>
  <c r="D45" i="3"/>
  <c r="C45" i="3"/>
  <c r="B45" i="3"/>
  <c r="F28" i="3"/>
  <c r="E28" i="3"/>
  <c r="D28" i="3"/>
  <c r="C28" i="3"/>
  <c r="B28" i="3"/>
  <c r="F27" i="3"/>
  <c r="E27" i="3"/>
  <c r="D27" i="3"/>
  <c r="C27" i="3"/>
  <c r="B27" i="3"/>
  <c r="M46" i="2"/>
  <c r="D25" i="2"/>
  <c r="M9" i="2"/>
  <c r="E7" i="2"/>
  <c r="E6" i="2"/>
  <c r="B5" i="2"/>
  <c r="B4" i="2"/>
  <c r="G3" i="2"/>
  <c r="B3" i="2"/>
  <c r="AW47" i="1"/>
  <c r="AV47" i="1"/>
  <c r="AU47" i="1"/>
  <c r="AT47" i="1"/>
  <c r="AS47" i="1"/>
  <c r="AR47" i="1"/>
  <c r="AQ47" i="1"/>
  <c r="AP47" i="1"/>
  <c r="AO47" i="1"/>
  <c r="AN47" i="1"/>
  <c r="AM47" i="1"/>
  <c r="AL47" i="1"/>
  <c r="AK47" i="1"/>
  <c r="AJ47" i="1"/>
  <c r="AI47" i="1"/>
  <c r="AH47" i="1"/>
  <c r="AD47" i="1"/>
  <c r="N47" i="1"/>
  <c r="AW46" i="1"/>
  <c r="DT35" i="1" s="1"/>
  <c r="DU35" i="1" s="1"/>
  <c r="AV46" i="1"/>
  <c r="AU46" i="1"/>
  <c r="AT46" i="1"/>
  <c r="AS46" i="1"/>
  <c r="DN35" i="1" s="1"/>
  <c r="AR46" i="1"/>
  <c r="AQ46" i="1"/>
  <c r="AP46" i="1"/>
  <c r="AO46" i="1"/>
  <c r="DH35" i="1" s="1"/>
  <c r="AN46" i="1"/>
  <c r="AM46" i="1"/>
  <c r="AL46" i="1"/>
  <c r="AK46" i="1"/>
  <c r="DB35" i="1" s="1"/>
  <c r="AJ46" i="1"/>
  <c r="AI46" i="1"/>
  <c r="AH46" i="1"/>
  <c r="AE46" i="1"/>
  <c r="AB45" i="1"/>
  <c r="T45" i="1"/>
  <c r="L45" i="1"/>
  <c r="D45" i="1"/>
  <c r="AF44" i="1"/>
  <c r="AB44" i="1"/>
  <c r="X44" i="1"/>
  <c r="P44" i="1"/>
  <c r="L44" i="1"/>
  <c r="H44" i="1"/>
  <c r="AB43" i="1"/>
  <c r="X43" i="1"/>
  <c r="T43" i="1"/>
  <c r="CE32" i="1"/>
  <c r="L43" i="1"/>
  <c r="H43" i="1"/>
  <c r="D43" i="1"/>
  <c r="AF42" i="1"/>
  <c r="X42" i="1"/>
  <c r="T42" i="1"/>
  <c r="CJ32" i="1" s="1"/>
  <c r="P42" i="1"/>
  <c r="H42" i="1"/>
  <c r="D42" i="1"/>
  <c r="AF41" i="1"/>
  <c r="EY31" i="1" s="1"/>
  <c r="AB41" i="1"/>
  <c r="T41" i="1"/>
  <c r="P41" i="1"/>
  <c r="L41" i="1"/>
  <c r="D41" i="1"/>
  <c r="AF40" i="1"/>
  <c r="AB40" i="1"/>
  <c r="X40" i="1"/>
  <c r="T40" i="1"/>
  <c r="P40" i="1"/>
  <c r="L40" i="1"/>
  <c r="H40" i="1"/>
  <c r="D40" i="1"/>
  <c r="AF39" i="1"/>
  <c r="AB39" i="1"/>
  <c r="X39" i="1"/>
  <c r="EQ29" i="1" s="1"/>
  <c r="T39" i="1"/>
  <c r="P39" i="1"/>
  <c r="L39" i="1"/>
  <c r="H39" i="1"/>
  <c r="EA29" i="1" s="1"/>
  <c r="D39" i="1"/>
  <c r="DA38" i="1"/>
  <c r="CZ38" i="1"/>
  <c r="CY38" i="1"/>
  <c r="CX38" i="1"/>
  <c r="CW38" i="1"/>
  <c r="CV38" i="1"/>
  <c r="CU38" i="1"/>
  <c r="CT38" i="1"/>
  <c r="CS38" i="1"/>
  <c r="CR38" i="1"/>
  <c r="CQ38" i="1"/>
  <c r="CP38" i="1"/>
  <c r="CO38" i="1"/>
  <c r="CN38" i="1"/>
  <c r="AG47" i="1"/>
  <c r="AF38" i="1"/>
  <c r="AC47" i="1"/>
  <c r="AA47" i="1"/>
  <c r="Z47" i="1"/>
  <c r="X38" i="1"/>
  <c r="U47" i="1"/>
  <c r="T38" i="1"/>
  <c r="T47" i="1" s="1"/>
  <c r="Q47" i="1"/>
  <c r="P38" i="1"/>
  <c r="M47" i="1"/>
  <c r="K47" i="1"/>
  <c r="J47" i="1"/>
  <c r="H38" i="1"/>
  <c r="E47" i="1"/>
  <c r="D38" i="1"/>
  <c r="AF37" i="1"/>
  <c r="AB37" i="1"/>
  <c r="X37" i="1"/>
  <c r="T37" i="1"/>
  <c r="P37" i="1"/>
  <c r="L37" i="1"/>
  <c r="H37" i="1"/>
  <c r="D37" i="1"/>
  <c r="AF36" i="1"/>
  <c r="EX28" i="1" s="1"/>
  <c r="AB36" i="1"/>
  <c r="X36" i="1"/>
  <c r="T36" i="1"/>
  <c r="P36" i="1"/>
  <c r="CF28" i="1" s="1"/>
  <c r="L36" i="1"/>
  <c r="H36" i="1"/>
  <c r="D36" i="1"/>
  <c r="DS35" i="1"/>
  <c r="DQ35" i="1"/>
  <c r="DP35" i="1"/>
  <c r="DM35" i="1"/>
  <c r="DK35" i="1"/>
  <c r="DJ35" i="1"/>
  <c r="DL35" i="1" s="1"/>
  <c r="DG35" i="1"/>
  <c r="DE35" i="1"/>
  <c r="DF35" i="1" s="1"/>
  <c r="DD35" i="1"/>
  <c r="DA35" i="1"/>
  <c r="CY35" i="1"/>
  <c r="CX35" i="1"/>
  <c r="AF35" i="1"/>
  <c r="AB35" i="1"/>
  <c r="X35" i="1"/>
  <c r="EQ27" i="1" s="1"/>
  <c r="T35" i="1"/>
  <c r="P35" i="1"/>
  <c r="L35" i="1"/>
  <c r="H35" i="1"/>
  <c r="FS27" i="1" s="1"/>
  <c r="D35" i="1"/>
  <c r="DT34" i="1"/>
  <c r="DS34" i="1"/>
  <c r="DR34" i="1"/>
  <c r="DQ34" i="1"/>
  <c r="DP34" i="1"/>
  <c r="DN34" i="1"/>
  <c r="DM34" i="1"/>
  <c r="DK34" i="1"/>
  <c r="DJ34" i="1"/>
  <c r="DL34" i="1" s="1"/>
  <c r="DH34" i="1"/>
  <c r="DG34" i="1"/>
  <c r="DE34" i="1"/>
  <c r="DD34" i="1"/>
  <c r="DF34" i="1" s="1"/>
  <c r="DB34" i="1"/>
  <c r="DA34" i="1"/>
  <c r="DC34" i="1" s="1"/>
  <c r="CY34" i="1"/>
  <c r="CX34" i="1"/>
  <c r="CZ34" i="1" s="1"/>
  <c r="CW34" i="1"/>
  <c r="CT34" i="1"/>
  <c r="CS34" i="1"/>
  <c r="CP34" i="1"/>
  <c r="CO34" i="1"/>
  <c r="CL34" i="1"/>
  <c r="CK34" i="1"/>
  <c r="CH34" i="1"/>
  <c r="CG34" i="1"/>
  <c r="CD34" i="1"/>
  <c r="CC34" i="1"/>
  <c r="BZ34" i="1"/>
  <c r="BY34" i="1"/>
  <c r="BV34" i="1"/>
  <c r="BU34" i="1"/>
  <c r="BR34" i="1"/>
  <c r="AG46" i="1"/>
  <c r="CW35" i="1" s="1"/>
  <c r="AF34" i="1"/>
  <c r="Q46" i="1"/>
  <c r="CG35" i="1" s="1"/>
  <c r="P34" i="1"/>
  <c r="N46" i="1"/>
  <c r="J46" i="1"/>
  <c r="F46" i="1"/>
  <c r="B46" i="1"/>
  <c r="DU33" i="1"/>
  <c r="DT33" i="1"/>
  <c r="DS33" i="1"/>
  <c r="DQ33" i="1"/>
  <c r="DP33" i="1"/>
  <c r="DR33" i="1" s="1"/>
  <c r="DN33" i="1"/>
  <c r="DM33" i="1"/>
  <c r="DO33" i="1" s="1"/>
  <c r="DL33" i="1"/>
  <c r="DK33" i="1"/>
  <c r="DJ33" i="1"/>
  <c r="DH33" i="1"/>
  <c r="DI33" i="1" s="1"/>
  <c r="DG33" i="1"/>
  <c r="DE33" i="1"/>
  <c r="DD33" i="1"/>
  <c r="DF33" i="1" s="1"/>
  <c r="DB33" i="1"/>
  <c r="DA33" i="1"/>
  <c r="CY33" i="1"/>
  <c r="CX33" i="1"/>
  <c r="CZ33" i="1" s="1"/>
  <c r="CW33" i="1"/>
  <c r="CT33" i="1"/>
  <c r="CS33" i="1"/>
  <c r="CP33" i="1"/>
  <c r="CO33" i="1"/>
  <c r="CL33" i="1"/>
  <c r="CK33" i="1"/>
  <c r="CH33" i="1"/>
  <c r="CG33" i="1"/>
  <c r="CD33" i="1"/>
  <c r="CC33" i="1"/>
  <c r="BZ33" i="1"/>
  <c r="BY33" i="1"/>
  <c r="BW33" i="1"/>
  <c r="BV33" i="1"/>
  <c r="BU33" i="1"/>
  <c r="BS33" i="1"/>
  <c r="BR33" i="1"/>
  <c r="EL32" i="1"/>
  <c r="DW32" i="1"/>
  <c r="DV32" i="1"/>
  <c r="DT32" i="1"/>
  <c r="DS32" i="1"/>
  <c r="DU32" i="1" s="1"/>
  <c r="DR32" i="1"/>
  <c r="DQ32" i="1"/>
  <c r="DP32" i="1"/>
  <c r="DO32" i="1"/>
  <c r="DN32" i="1"/>
  <c r="DM32" i="1"/>
  <c r="DK32" i="1"/>
  <c r="DJ32" i="1"/>
  <c r="DL32" i="1" s="1"/>
  <c r="DH32" i="1"/>
  <c r="DG32" i="1"/>
  <c r="DE32" i="1"/>
  <c r="DD32" i="1"/>
  <c r="DF32" i="1" s="1"/>
  <c r="DB32" i="1"/>
  <c r="DA32" i="1"/>
  <c r="DC32" i="1" s="1"/>
  <c r="CY32" i="1"/>
  <c r="CX32" i="1"/>
  <c r="CZ32" i="1" s="1"/>
  <c r="CW32" i="1"/>
  <c r="CU32" i="1"/>
  <c r="CT32" i="1"/>
  <c r="CS32" i="1"/>
  <c r="CQ32" i="1"/>
  <c r="CP32" i="1"/>
  <c r="CO32" i="1"/>
  <c r="CM32" i="1"/>
  <c r="CL32" i="1"/>
  <c r="CK32" i="1"/>
  <c r="CI32" i="1"/>
  <c r="CH32" i="1"/>
  <c r="CG32" i="1"/>
  <c r="CD32" i="1"/>
  <c r="CC32" i="1"/>
  <c r="CA32" i="1"/>
  <c r="BZ32" i="1"/>
  <c r="BY32" i="1"/>
  <c r="BW32" i="1"/>
  <c r="BV32" i="1"/>
  <c r="BU32" i="1"/>
  <c r="BT32" i="1"/>
  <c r="BS32" i="1"/>
  <c r="BR32" i="1"/>
  <c r="FC31" i="1"/>
  <c r="EM31" i="1"/>
  <c r="EI31" i="1"/>
  <c r="EH31" i="1"/>
  <c r="DW31" i="1"/>
  <c r="DV31" i="1"/>
  <c r="DT31" i="1"/>
  <c r="DS31" i="1"/>
  <c r="DQ31" i="1"/>
  <c r="DP31" i="1"/>
  <c r="DN31" i="1"/>
  <c r="DM31" i="1"/>
  <c r="DO31" i="1" s="1"/>
  <c r="DL31" i="1"/>
  <c r="DK31" i="1"/>
  <c r="DJ31" i="1"/>
  <c r="DH31" i="1"/>
  <c r="DG31" i="1"/>
  <c r="DE31" i="1"/>
  <c r="DD31" i="1"/>
  <c r="DF31" i="1" s="1"/>
  <c r="DC31" i="1"/>
  <c r="DB31" i="1"/>
  <c r="DA31" i="1"/>
  <c r="CY31" i="1"/>
  <c r="CX31" i="1"/>
  <c r="CZ31" i="1" s="1"/>
  <c r="CW31" i="1"/>
  <c r="CU31" i="1"/>
  <c r="CT31" i="1"/>
  <c r="CS31" i="1"/>
  <c r="CQ31" i="1"/>
  <c r="CP31" i="1"/>
  <c r="CO31" i="1"/>
  <c r="CM31" i="1"/>
  <c r="CL31" i="1"/>
  <c r="CK31" i="1"/>
  <c r="CI31" i="1"/>
  <c r="CH31" i="1"/>
  <c r="CG31" i="1"/>
  <c r="CF31" i="1"/>
  <c r="CE31" i="1"/>
  <c r="CD31" i="1"/>
  <c r="CC31" i="1"/>
  <c r="CA31" i="1"/>
  <c r="BZ31" i="1"/>
  <c r="BY31" i="1"/>
  <c r="BW31" i="1"/>
  <c r="BV31" i="1"/>
  <c r="BU31" i="1"/>
  <c r="BT31" i="1"/>
  <c r="BS31" i="1"/>
  <c r="BR31" i="1"/>
  <c r="EM30" i="1"/>
  <c r="EL30" i="1"/>
  <c r="EI30" i="1"/>
  <c r="DW30" i="1"/>
  <c r="DV30" i="1"/>
  <c r="DU30" i="1"/>
  <c r="DT30" i="1"/>
  <c r="DS30" i="1"/>
  <c r="DQ30" i="1"/>
  <c r="DP30" i="1"/>
  <c r="DN30" i="1"/>
  <c r="DM30" i="1"/>
  <c r="DK30" i="1"/>
  <c r="DL30" i="1" s="1"/>
  <c r="DJ30" i="1"/>
  <c r="DH30" i="1"/>
  <c r="DG30" i="1"/>
  <c r="DI30" i="1" s="1"/>
  <c r="DE30" i="1"/>
  <c r="DD30" i="1"/>
  <c r="DB30" i="1"/>
  <c r="DA30" i="1"/>
  <c r="DC30" i="1" s="1"/>
  <c r="CY30" i="1"/>
  <c r="CX30" i="1"/>
  <c r="CZ30" i="1" s="1"/>
  <c r="CW30" i="1"/>
  <c r="CU30" i="1"/>
  <c r="CT30" i="1"/>
  <c r="CS30" i="1"/>
  <c r="CQ30" i="1"/>
  <c r="CP30" i="1"/>
  <c r="CO30" i="1"/>
  <c r="CM30" i="1"/>
  <c r="CL30" i="1"/>
  <c r="CK30" i="1"/>
  <c r="CJ30" i="1"/>
  <c r="CI30" i="1"/>
  <c r="CH30" i="1"/>
  <c r="CG30" i="1"/>
  <c r="CE30" i="1"/>
  <c r="CD30" i="1"/>
  <c r="CC30" i="1"/>
  <c r="CA30" i="1"/>
  <c r="BZ30" i="1"/>
  <c r="BY30" i="1"/>
  <c r="BW30" i="1"/>
  <c r="BV30" i="1"/>
  <c r="BU30" i="1"/>
  <c r="BT30" i="1"/>
  <c r="BS30" i="1"/>
  <c r="BR30" i="1"/>
  <c r="FB29" i="1"/>
  <c r="EM29" i="1"/>
  <c r="EL29" i="1"/>
  <c r="DW29" i="1"/>
  <c r="DV29" i="1"/>
  <c r="DT29" i="1"/>
  <c r="DS29" i="1"/>
  <c r="DU29" i="1" s="1"/>
  <c r="DR29" i="1"/>
  <c r="DQ29" i="1"/>
  <c r="DP29" i="1"/>
  <c r="DN29" i="1"/>
  <c r="DM29" i="1"/>
  <c r="DK29" i="1"/>
  <c r="DJ29" i="1"/>
  <c r="DL29" i="1" s="1"/>
  <c r="DH29" i="1"/>
  <c r="DI29" i="1" s="1"/>
  <c r="DG29" i="1"/>
  <c r="DE29" i="1"/>
  <c r="DD29" i="1"/>
  <c r="DF29" i="1" s="1"/>
  <c r="DB29" i="1"/>
  <c r="DA29" i="1"/>
  <c r="CY29" i="1"/>
  <c r="CX29" i="1"/>
  <c r="CZ29" i="1" s="1"/>
  <c r="CW29" i="1"/>
  <c r="CU29" i="1"/>
  <c r="CT29" i="1"/>
  <c r="CS29" i="1"/>
  <c r="CQ29" i="1"/>
  <c r="CP29" i="1"/>
  <c r="CM29" i="1"/>
  <c r="CL29" i="1"/>
  <c r="CJ29" i="1"/>
  <c r="CI29" i="1"/>
  <c r="CH29" i="1"/>
  <c r="CG29" i="1"/>
  <c r="CE29" i="1"/>
  <c r="CD29" i="1"/>
  <c r="CC29" i="1"/>
  <c r="CA29" i="1"/>
  <c r="BZ29" i="1"/>
  <c r="BW29" i="1"/>
  <c r="BV29" i="1"/>
  <c r="BT29" i="1"/>
  <c r="BS29" i="1"/>
  <c r="BR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FC28" i="1"/>
  <c r="EM28" i="1"/>
  <c r="EL28" i="1"/>
  <c r="DZ28" i="1"/>
  <c r="DW28" i="1"/>
  <c r="DV28" i="1"/>
  <c r="DT28" i="1"/>
  <c r="DS28" i="1"/>
  <c r="DU28" i="1" s="1"/>
  <c r="DQ28" i="1"/>
  <c r="DP28" i="1"/>
  <c r="DR28" i="1" s="1"/>
  <c r="DN28" i="1"/>
  <c r="DO28" i="1" s="1"/>
  <c r="DM28" i="1"/>
  <c r="DK28" i="1"/>
  <c r="DJ28" i="1"/>
  <c r="DL28" i="1" s="1"/>
  <c r="DH28" i="1"/>
  <c r="DG28" i="1"/>
  <c r="DI28" i="1" s="1"/>
  <c r="DE28" i="1"/>
  <c r="DD28" i="1"/>
  <c r="DF28" i="1" s="1"/>
  <c r="DB28" i="1"/>
  <c r="DA28" i="1"/>
  <c r="DC28" i="1" s="1"/>
  <c r="CZ28" i="1"/>
  <c r="CY28" i="1"/>
  <c r="CX28" i="1"/>
  <c r="CW28" i="1"/>
  <c r="CV28" i="1"/>
  <c r="CU28" i="1"/>
  <c r="CT28" i="1"/>
  <c r="CS28" i="1"/>
  <c r="CQ28" i="1"/>
  <c r="CP28" i="1"/>
  <c r="CM28" i="1"/>
  <c r="CL28" i="1"/>
  <c r="CJ28" i="1"/>
  <c r="CI28" i="1"/>
  <c r="CH28" i="1"/>
  <c r="CG28" i="1"/>
  <c r="CE28" i="1"/>
  <c r="CD28" i="1"/>
  <c r="CC28" i="1"/>
  <c r="CA28" i="1"/>
  <c r="BZ28" i="1"/>
  <c r="BW28" i="1"/>
  <c r="BV28" i="1"/>
  <c r="BT28" i="1"/>
  <c r="BS28" i="1"/>
  <c r="BR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DD25" i="1" s="1"/>
  <c r="DF25" i="1" s="1"/>
  <c r="BZ38" i="1" s="1"/>
  <c r="AK28" i="1"/>
  <c r="AJ28" i="1"/>
  <c r="AI28" i="1"/>
  <c r="AH28" i="1"/>
  <c r="CX25" i="1" s="1"/>
  <c r="CZ25" i="1" s="1"/>
  <c r="BX38" i="1" s="1"/>
  <c r="FN27" i="1"/>
  <c r="EX27" i="1"/>
  <c r="EM27" i="1"/>
  <c r="EL27" i="1"/>
  <c r="DZ27" i="1"/>
  <c r="DW27" i="1"/>
  <c r="DV27" i="1"/>
  <c r="DT27" i="1"/>
  <c r="DS27" i="1"/>
  <c r="DU27" i="1" s="1"/>
  <c r="DQ27" i="1"/>
  <c r="DP27" i="1"/>
  <c r="DN27" i="1"/>
  <c r="DM27" i="1"/>
  <c r="DO27" i="1" s="1"/>
  <c r="DK27" i="1"/>
  <c r="DJ27" i="1"/>
  <c r="DH27" i="1"/>
  <c r="DG27" i="1"/>
  <c r="DE27" i="1"/>
  <c r="DF27" i="1" s="1"/>
  <c r="DD27" i="1"/>
  <c r="DC27" i="1"/>
  <c r="DB27" i="1"/>
  <c r="DA27" i="1"/>
  <c r="CY27" i="1"/>
  <c r="CX27" i="1"/>
  <c r="CW27" i="1"/>
  <c r="CU27" i="1"/>
  <c r="CT27" i="1"/>
  <c r="CS27" i="1"/>
  <c r="CQ27" i="1"/>
  <c r="CP27" i="1"/>
  <c r="CO27" i="1"/>
  <c r="CM27" i="1"/>
  <c r="CL27" i="1"/>
  <c r="CK27" i="1"/>
  <c r="CJ27" i="1"/>
  <c r="CI27" i="1"/>
  <c r="CH27" i="1"/>
  <c r="CG27" i="1"/>
  <c r="CE27" i="1"/>
  <c r="CD27" i="1"/>
  <c r="CC27" i="1"/>
  <c r="CA27" i="1"/>
  <c r="BZ27" i="1"/>
  <c r="BY27" i="1"/>
  <c r="BX27" i="1"/>
  <c r="BW27" i="1"/>
  <c r="BV27" i="1"/>
  <c r="BU27" i="1"/>
  <c r="BT27" i="1"/>
  <c r="BS27" i="1"/>
  <c r="BR27" i="1"/>
  <c r="AF27" i="1"/>
  <c r="AB27" i="1"/>
  <c r="X27" i="1"/>
  <c r="T27" i="1"/>
  <c r="P27" i="1"/>
  <c r="L27" i="1"/>
  <c r="H27" i="1"/>
  <c r="D27" i="1"/>
  <c r="EX26" i="1"/>
  <c r="DT26" i="1"/>
  <c r="DS26" i="1"/>
  <c r="DU26" i="1" s="1"/>
  <c r="DQ26" i="1"/>
  <c r="DP26" i="1"/>
  <c r="DN26" i="1"/>
  <c r="DM26" i="1"/>
  <c r="DK26" i="1"/>
  <c r="DL26" i="1" s="1"/>
  <c r="DJ26" i="1"/>
  <c r="DI26" i="1"/>
  <c r="DH26" i="1"/>
  <c r="DG26" i="1"/>
  <c r="DE26" i="1"/>
  <c r="DD26" i="1"/>
  <c r="DF26" i="1" s="1"/>
  <c r="DB26" i="1"/>
  <c r="DA26" i="1"/>
  <c r="DC26" i="1" s="1"/>
  <c r="CY26" i="1"/>
  <c r="CX26" i="1"/>
  <c r="CW26" i="1"/>
  <c r="CU26" i="1"/>
  <c r="CT26" i="1"/>
  <c r="CS26" i="1"/>
  <c r="CQ26" i="1"/>
  <c r="CP26" i="1"/>
  <c r="CO26" i="1"/>
  <c r="CM26" i="1"/>
  <c r="CL26" i="1"/>
  <c r="CK26" i="1"/>
  <c r="CI26" i="1"/>
  <c r="CH26" i="1"/>
  <c r="CG26" i="1"/>
  <c r="CE26" i="1"/>
  <c r="CD26" i="1"/>
  <c r="CC26" i="1"/>
  <c r="CA26" i="1"/>
  <c r="BZ26" i="1"/>
  <c r="BY26" i="1"/>
  <c r="BW26" i="1"/>
  <c r="BV26" i="1"/>
  <c r="BU26" i="1"/>
  <c r="BS26" i="1"/>
  <c r="BR26" i="1"/>
  <c r="BM26" i="1"/>
  <c r="AF26" i="1"/>
  <c r="AB26" i="1"/>
  <c r="X26" i="1"/>
  <c r="T26" i="1"/>
  <c r="P26" i="1"/>
  <c r="L26" i="1"/>
  <c r="H26" i="1"/>
  <c r="D26" i="1"/>
  <c r="DT25" i="1"/>
  <c r="DU25" i="1" s="1"/>
  <c r="CE38" i="1" s="1"/>
  <c r="DS25" i="1"/>
  <c r="DQ25" i="1"/>
  <c r="DP25" i="1"/>
  <c r="DR25" i="1" s="1"/>
  <c r="CD38" i="1" s="1"/>
  <c r="DN25" i="1"/>
  <c r="DM25" i="1"/>
  <c r="DK25" i="1"/>
  <c r="DJ25" i="1"/>
  <c r="DL25" i="1" s="1"/>
  <c r="CB38" i="1" s="1"/>
  <c r="DH25" i="1"/>
  <c r="DG25" i="1"/>
  <c r="DE25" i="1"/>
  <c r="DB25" i="1"/>
  <c r="DA25" i="1"/>
  <c r="DC25" i="1" s="1"/>
  <c r="BY38" i="1" s="1"/>
  <c r="CY25" i="1"/>
  <c r="AF25" i="1"/>
  <c r="AB25" i="1"/>
  <c r="X25" i="1"/>
  <c r="T25" i="1"/>
  <c r="P25" i="1"/>
  <c r="L25" i="1"/>
  <c r="H25" i="1"/>
  <c r="D25" i="1"/>
  <c r="DT24" i="1"/>
  <c r="DS24" i="1"/>
  <c r="DQ24" i="1"/>
  <c r="DP24" i="1"/>
  <c r="DR24" i="1" s="1"/>
  <c r="DN24" i="1"/>
  <c r="DM24" i="1"/>
  <c r="DK24" i="1"/>
  <c r="DJ24" i="1"/>
  <c r="DL24" i="1" s="1"/>
  <c r="DH24" i="1"/>
  <c r="DI24" i="1" s="1"/>
  <c r="DG24" i="1"/>
  <c r="DE24" i="1"/>
  <c r="DD24" i="1"/>
  <c r="DF24" i="1" s="1"/>
  <c r="DB24" i="1"/>
  <c r="DA24" i="1"/>
  <c r="CY24" i="1"/>
  <c r="CX24" i="1"/>
  <c r="CZ24" i="1" s="1"/>
  <c r="CT24" i="1"/>
  <c r="CP24" i="1"/>
  <c r="CD24" i="1"/>
  <c r="BZ24" i="1"/>
  <c r="CU24" i="1"/>
  <c r="CS24" i="1"/>
  <c r="CM24" i="1"/>
  <c r="CL24" i="1"/>
  <c r="CE24" i="1"/>
  <c r="CC24" i="1"/>
  <c r="L24" i="1"/>
  <c r="ED24" i="1" s="1"/>
  <c r="BV24" i="1"/>
  <c r="DT23" i="1"/>
  <c r="DS23" i="1"/>
  <c r="DU23" i="1" s="1"/>
  <c r="DQ23" i="1"/>
  <c r="DP23" i="1"/>
  <c r="DN23" i="1"/>
  <c r="DM23" i="1"/>
  <c r="DO23" i="1" s="1"/>
  <c r="DK23" i="1"/>
  <c r="DJ23" i="1"/>
  <c r="DL23" i="1" s="1"/>
  <c r="DH23" i="1"/>
  <c r="DG23" i="1"/>
  <c r="DI23" i="1" s="1"/>
  <c r="DE23" i="1"/>
  <c r="DF23" i="1" s="1"/>
  <c r="DD23" i="1"/>
  <c r="DB23" i="1"/>
  <c r="DA23" i="1"/>
  <c r="DC23" i="1" s="1"/>
  <c r="CY23" i="1"/>
  <c r="CX23" i="1"/>
  <c r="CS23" i="1"/>
  <c r="CK23" i="1"/>
  <c r="CI23" i="1"/>
  <c r="CC23" i="1"/>
  <c r="BU23" i="1"/>
  <c r="BS23" i="1"/>
  <c r="CW23" i="1"/>
  <c r="CO23" i="1"/>
  <c r="CL23" i="1"/>
  <c r="CG23" i="1"/>
  <c r="BY23" i="1"/>
  <c r="DT22" i="1"/>
  <c r="DS22" i="1"/>
  <c r="DQ22" i="1"/>
  <c r="DP22" i="1"/>
  <c r="DN22" i="1"/>
  <c r="DM22" i="1"/>
  <c r="DL22" i="1"/>
  <c r="DK22" i="1"/>
  <c r="DJ22" i="1"/>
  <c r="DH22" i="1"/>
  <c r="DG22" i="1"/>
  <c r="DE22" i="1"/>
  <c r="DD22" i="1"/>
  <c r="DF22" i="1" s="1"/>
  <c r="DB22" i="1"/>
  <c r="DC22" i="1" s="1"/>
  <c r="DA22" i="1"/>
  <c r="CY22" i="1"/>
  <c r="CX22" i="1"/>
  <c r="CZ22" i="1" s="1"/>
  <c r="CP22" i="1"/>
  <c r="BZ22" i="1"/>
  <c r="CT22" i="1"/>
  <c r="CI21" i="1"/>
  <c r="CE22" i="1"/>
  <c r="CD22" i="1"/>
  <c r="DT21" i="1"/>
  <c r="DS21" i="1"/>
  <c r="DU21" i="1" s="1"/>
  <c r="DQ21" i="1"/>
  <c r="DP21" i="1"/>
  <c r="DR21" i="1" s="1"/>
  <c r="DN21" i="1"/>
  <c r="DO21" i="1" s="1"/>
  <c r="DM21" i="1"/>
  <c r="DK21" i="1"/>
  <c r="DJ21" i="1"/>
  <c r="DH21" i="1"/>
  <c r="DG21" i="1"/>
  <c r="DE21" i="1"/>
  <c r="DD21" i="1"/>
  <c r="DB21" i="1"/>
  <c r="DA21" i="1"/>
  <c r="CY21" i="1"/>
  <c r="CX21" i="1"/>
  <c r="CS21" i="1"/>
  <c r="CC21" i="1"/>
  <c r="AF21" i="1"/>
  <c r="CT21" i="1"/>
  <c r="AB21" i="1"/>
  <c r="CO21" i="1"/>
  <c r="X21" i="1"/>
  <c r="CL21" i="1"/>
  <c r="T21" i="1"/>
  <c r="P21" i="1"/>
  <c r="CD21" i="1"/>
  <c r="L21" i="1"/>
  <c r="CA21" i="1"/>
  <c r="BY21" i="1"/>
  <c r="H21" i="1"/>
  <c r="BU21" i="1"/>
  <c r="D21" i="1"/>
  <c r="DT20" i="1"/>
  <c r="DU20" i="1" s="1"/>
  <c r="DS20" i="1"/>
  <c r="DQ20" i="1"/>
  <c r="DR20" i="1" s="1"/>
  <c r="DP20" i="1"/>
  <c r="DN20" i="1"/>
  <c r="DM20" i="1"/>
  <c r="DK20" i="1"/>
  <c r="DJ20" i="1"/>
  <c r="DH20" i="1"/>
  <c r="DG20" i="1"/>
  <c r="DI20" i="1" s="1"/>
  <c r="DE20" i="1"/>
  <c r="DD20" i="1"/>
  <c r="DF20" i="1" s="1"/>
  <c r="DB20" i="1"/>
  <c r="DA20" i="1"/>
  <c r="CY20" i="1"/>
  <c r="CX20" i="1"/>
  <c r="CZ20" i="1" s="1"/>
  <c r="CW20" i="1"/>
  <c r="CP20" i="1"/>
  <c r="CL20" i="1"/>
  <c r="CH20" i="1"/>
  <c r="BZ20" i="1"/>
  <c r="BV20" i="1"/>
  <c r="BR20" i="1"/>
  <c r="AF20" i="1"/>
  <c r="AB20" i="1"/>
  <c r="X20" i="1"/>
  <c r="T20" i="1"/>
  <c r="P20" i="1"/>
  <c r="L20" i="1"/>
  <c r="H20" i="1"/>
  <c r="D20" i="1"/>
  <c r="DU19" i="1"/>
  <c r="DT19" i="1"/>
  <c r="DS19" i="1"/>
  <c r="DQ19" i="1"/>
  <c r="DP19" i="1"/>
  <c r="DN19" i="1"/>
  <c r="DM19" i="1"/>
  <c r="DO19" i="1" s="1"/>
  <c r="DK19" i="1"/>
  <c r="DJ19" i="1"/>
  <c r="DL19" i="1" s="1"/>
  <c r="DH19" i="1"/>
  <c r="DG19" i="1"/>
  <c r="DI19" i="1" s="1"/>
  <c r="DE19" i="1"/>
  <c r="DD19" i="1"/>
  <c r="DB19" i="1"/>
  <c r="DA19" i="1"/>
  <c r="DC19" i="1" s="1"/>
  <c r="CY19" i="1"/>
  <c r="CX19" i="1"/>
  <c r="CG19" i="1"/>
  <c r="CC19" i="1"/>
  <c r="CW19" i="1"/>
  <c r="AF19" i="1"/>
  <c r="CS19" i="1"/>
  <c r="AB19" i="1"/>
  <c r="CO19" i="1"/>
  <c r="CM19" i="1"/>
  <c r="CK19" i="1"/>
  <c r="CE19" i="1"/>
  <c r="BY19" i="1"/>
  <c r="BW19" i="1"/>
  <c r="BU19" i="1"/>
  <c r="DT18" i="1"/>
  <c r="DS18" i="1"/>
  <c r="DU18" i="1" s="1"/>
  <c r="DQ18" i="1"/>
  <c r="DP18" i="1"/>
  <c r="DR18" i="1" s="1"/>
  <c r="DN18" i="1"/>
  <c r="DO18" i="1" s="1"/>
  <c r="DM18" i="1"/>
  <c r="DK18" i="1"/>
  <c r="DJ18" i="1"/>
  <c r="DL18" i="1" s="1"/>
  <c r="DH18" i="1"/>
  <c r="DG18" i="1"/>
  <c r="DE18" i="1"/>
  <c r="DD18" i="1"/>
  <c r="DF18" i="1" s="1"/>
  <c r="DB18" i="1"/>
  <c r="DA18" i="1"/>
  <c r="CY18" i="1"/>
  <c r="CX18" i="1"/>
  <c r="CZ18" i="1" s="1"/>
  <c r="CU18" i="1"/>
  <c r="CT18" i="1"/>
  <c r="CQ18" i="1"/>
  <c r="CP18" i="1"/>
  <c r="CM18" i="1"/>
  <c r="CL18" i="1"/>
  <c r="CI18" i="1"/>
  <c r="CH18" i="1"/>
  <c r="CE18" i="1"/>
  <c r="CD18" i="1"/>
  <c r="CC18" i="1"/>
  <c r="CA18" i="1"/>
  <c r="BW18" i="1"/>
  <c r="BV18" i="1"/>
  <c r="BS18" i="1"/>
  <c r="BR18" i="1"/>
  <c r="AF18" i="1"/>
  <c r="AB18" i="1"/>
  <c r="X18" i="1"/>
  <c r="CK18" i="1"/>
  <c r="T18" i="1"/>
  <c r="CG18" i="1"/>
  <c r="P18" i="1"/>
  <c r="L18" i="1"/>
  <c r="BZ18" i="1"/>
  <c r="BY18" i="1"/>
  <c r="H18" i="1"/>
  <c r="BU18" i="1"/>
  <c r="D18" i="1"/>
  <c r="DT17" i="1"/>
  <c r="DS17" i="1"/>
  <c r="DU17" i="1" s="1"/>
  <c r="DR17" i="1"/>
  <c r="DQ17" i="1"/>
  <c r="DP17" i="1"/>
  <c r="DN17" i="1"/>
  <c r="DM17" i="1"/>
  <c r="DK17" i="1"/>
  <c r="DJ17" i="1"/>
  <c r="DL17" i="1" s="1"/>
  <c r="DH17" i="1"/>
  <c r="DI17" i="1" s="1"/>
  <c r="DG17" i="1"/>
  <c r="DE17" i="1"/>
  <c r="DD17" i="1"/>
  <c r="DB17" i="1"/>
  <c r="DA17" i="1"/>
  <c r="CY17" i="1"/>
  <c r="CX17" i="1"/>
  <c r="CU17" i="1"/>
  <c r="CQ17" i="1"/>
  <c r="CM17" i="1"/>
  <c r="CK17" i="1"/>
  <c r="CI17" i="1"/>
  <c r="CG17" i="1"/>
  <c r="CE17" i="1"/>
  <c r="CA17" i="1"/>
  <c r="BW17" i="1"/>
  <c r="BU17" i="1"/>
  <c r="BS17" i="1"/>
  <c r="AF17" i="1"/>
  <c r="CS17" i="1"/>
  <c r="AB17" i="1"/>
  <c r="CO17" i="1"/>
  <c r="X17" i="1"/>
  <c r="P17" i="1"/>
  <c r="CC17" i="1"/>
  <c r="BY17" i="1"/>
  <c r="BR17" i="1"/>
  <c r="DU16" i="1"/>
  <c r="DT16" i="1"/>
  <c r="DS16" i="1"/>
  <c r="DQ16" i="1"/>
  <c r="DP16" i="1"/>
  <c r="DN16" i="1"/>
  <c r="DM16" i="1"/>
  <c r="DO16" i="1" s="1"/>
  <c r="DK16" i="1"/>
  <c r="DJ16" i="1"/>
  <c r="DH16" i="1"/>
  <c r="DG16" i="1"/>
  <c r="DI16" i="1" s="1"/>
  <c r="DE16" i="1"/>
  <c r="DF16" i="1" s="1"/>
  <c r="DD16" i="1"/>
  <c r="DB16" i="1"/>
  <c r="DA16" i="1"/>
  <c r="DC16" i="1" s="1"/>
  <c r="CY16" i="1"/>
  <c r="CX16" i="1"/>
  <c r="CZ16" i="1" s="1"/>
  <c r="CU16" i="1"/>
  <c r="CS16" i="1"/>
  <c r="CQ16" i="1"/>
  <c r="CM16" i="1"/>
  <c r="CI16" i="1"/>
  <c r="CH16" i="1"/>
  <c r="CE16" i="1"/>
  <c r="CC16" i="1"/>
  <c r="CA16" i="1"/>
  <c r="BW16" i="1"/>
  <c r="BS16" i="1"/>
  <c r="BR16" i="1"/>
  <c r="AF16" i="1"/>
  <c r="AC28" i="1"/>
  <c r="CS25" i="1" s="1"/>
  <c r="AB16" i="1"/>
  <c r="X16" i="1"/>
  <c r="U28" i="1"/>
  <c r="CK25" i="1" s="1"/>
  <c r="T16" i="1"/>
  <c r="Q28" i="1"/>
  <c r="CG25" i="1" s="1"/>
  <c r="P16" i="1"/>
  <c r="M28" i="1"/>
  <c r="CC25" i="1" s="1"/>
  <c r="L16" i="1"/>
  <c r="H16" i="1"/>
  <c r="E28" i="1"/>
  <c r="BU25" i="1" s="1"/>
  <c r="D16" i="1"/>
  <c r="A17" i="1"/>
  <c r="DI35" i="1" l="1"/>
  <c r="DR16" i="1"/>
  <c r="DU24" i="1"/>
  <c r="CF26" i="1"/>
  <c r="CZ26" i="1"/>
  <c r="DR26" i="1"/>
  <c r="EY26" i="1"/>
  <c r="EA27" i="1"/>
  <c r="EY27" i="1"/>
  <c r="FO27" i="1"/>
  <c r="BX28" i="1"/>
  <c r="EA28" i="1"/>
  <c r="EP28" i="1"/>
  <c r="FN28" i="1"/>
  <c r="BX29" i="1"/>
  <c r="CN29" i="1"/>
  <c r="FR29" i="1"/>
  <c r="CV31" i="1"/>
  <c r="EX31" i="1"/>
  <c r="EM32" i="1"/>
  <c r="DI34" i="1"/>
  <c r="DC35" i="1"/>
  <c r="DR35" i="1"/>
  <c r="O101" i="4"/>
  <c r="DF17" i="1"/>
  <c r="CZ21" i="1"/>
  <c r="DL21" i="1"/>
  <c r="DO22" i="1"/>
  <c r="CV26" i="1"/>
  <c r="EH26" i="1"/>
  <c r="CV27" i="1"/>
  <c r="EH27" i="1"/>
  <c r="EP27" i="1"/>
  <c r="FB27" i="1"/>
  <c r="FR27" i="1"/>
  <c r="CN28" i="1"/>
  <c r="EH28" i="1"/>
  <c r="EQ28" i="1"/>
  <c r="FR28" i="1"/>
  <c r="DZ29" i="1"/>
  <c r="EP29" i="1"/>
  <c r="FS29" i="1"/>
  <c r="DO30" i="1"/>
  <c r="EY30" i="1"/>
  <c r="DI32" i="1"/>
  <c r="DU34" i="1"/>
  <c r="DO35" i="1"/>
  <c r="O102" i="4"/>
  <c r="C195" i="4"/>
  <c r="DO17" i="1"/>
  <c r="DR23" i="1"/>
  <c r="DC17" i="1"/>
  <c r="DC18" i="1"/>
  <c r="DI18" i="1"/>
  <c r="CZ19" i="1"/>
  <c r="DC20" i="1"/>
  <c r="DL20" i="1"/>
  <c r="DC21" i="1"/>
  <c r="DI21" i="1"/>
  <c r="DR22" i="1"/>
  <c r="DO24" i="1"/>
  <c r="DI25" i="1"/>
  <c r="CA38" i="1" s="1"/>
  <c r="DO26" i="1"/>
  <c r="EI26" i="1"/>
  <c r="CF27" i="1"/>
  <c r="CN27" i="1"/>
  <c r="DI27" i="1"/>
  <c r="DR27" i="1"/>
  <c r="EI27" i="1"/>
  <c r="FC27" i="1"/>
  <c r="FS28" i="1"/>
  <c r="CJ31" i="1"/>
  <c r="DR31" i="1"/>
  <c r="EL31" i="1"/>
  <c r="FB31" i="1"/>
  <c r="DC33" i="1"/>
  <c r="CZ35" i="1"/>
  <c r="C101" i="4"/>
  <c r="C102" i="4"/>
  <c r="A18" i="1"/>
  <c r="BM17" i="1"/>
  <c r="CF17" i="1"/>
  <c r="CV17" i="1"/>
  <c r="EY17" i="1"/>
  <c r="CR17" i="1"/>
  <c r="FW17" i="1"/>
  <c r="EU17" i="1"/>
  <c r="FW16" i="1"/>
  <c r="CU35" i="1"/>
  <c r="B28" i="1"/>
  <c r="F28" i="1"/>
  <c r="J28" i="1"/>
  <c r="N28" i="1"/>
  <c r="R28" i="1"/>
  <c r="V28" i="1"/>
  <c r="Z28" i="1"/>
  <c r="FV16" i="1"/>
  <c r="AD28" i="1"/>
  <c r="EX16" i="1"/>
  <c r="BU16" i="1"/>
  <c r="BZ16" i="1"/>
  <c r="CK16" i="1"/>
  <c r="CP16" i="1"/>
  <c r="D17" i="1"/>
  <c r="H17" i="1"/>
  <c r="L17" i="1"/>
  <c r="CB16" i="1" s="1"/>
  <c r="T17" i="1"/>
  <c r="CH17" i="1"/>
  <c r="CZ17" i="1"/>
  <c r="EH18" i="1"/>
  <c r="FV18" i="1"/>
  <c r="EX18" i="1"/>
  <c r="ET18" i="1"/>
  <c r="CU19" i="1"/>
  <c r="DF19" i="1"/>
  <c r="CG21" i="1"/>
  <c r="CK20" i="1"/>
  <c r="CK21" i="1"/>
  <c r="CW21" i="1"/>
  <c r="CA22" i="1"/>
  <c r="CQ22" i="1"/>
  <c r="CR16" i="1"/>
  <c r="CV16" i="1"/>
  <c r="EU16" i="1"/>
  <c r="EP17" i="1"/>
  <c r="FV17" i="1"/>
  <c r="EX17" i="1"/>
  <c r="BZ17" i="1"/>
  <c r="CP17" i="1"/>
  <c r="FW18" i="1"/>
  <c r="CR18" i="1"/>
  <c r="EU18" i="1"/>
  <c r="EY18" i="1"/>
  <c r="CV18" i="1"/>
  <c r="FJ18" i="1"/>
  <c r="BS22" i="1"/>
  <c r="CI22" i="1"/>
  <c r="D24" i="1"/>
  <c r="FB24" i="1"/>
  <c r="DV24" i="1"/>
  <c r="BR24" i="1"/>
  <c r="T24" i="1"/>
  <c r="CJ24" i="1" s="1"/>
  <c r="EL24" i="1"/>
  <c r="CH24" i="1"/>
  <c r="I28" i="1"/>
  <c r="BY25" i="1" s="1"/>
  <c r="Y28" i="1"/>
  <c r="CO25" i="1" s="1"/>
  <c r="AG28" i="1"/>
  <c r="CW25" i="1" s="1"/>
  <c r="BY16" i="1"/>
  <c r="CD16" i="1"/>
  <c r="CO16" i="1"/>
  <c r="CT16" i="1"/>
  <c r="EY16" i="1"/>
  <c r="BV17" i="1"/>
  <c r="CL17" i="1"/>
  <c r="CW17" i="1"/>
  <c r="ET17" i="1"/>
  <c r="CO18" i="1"/>
  <c r="CS18" i="1"/>
  <c r="CW18" i="1"/>
  <c r="FR18" i="1"/>
  <c r="CE21" i="1"/>
  <c r="CU21" i="1"/>
  <c r="CU22" i="1"/>
  <c r="CA23" i="1"/>
  <c r="CQ23" i="1"/>
  <c r="BM16" i="1"/>
  <c r="BV16" i="1"/>
  <c r="CG16" i="1"/>
  <c r="CL16" i="1"/>
  <c r="CW16" i="1"/>
  <c r="DL16" i="1"/>
  <c r="ET16" i="1"/>
  <c r="CD17" i="1"/>
  <c r="CT17" i="1"/>
  <c r="DR19" i="1"/>
  <c r="CG20" i="1"/>
  <c r="BS21" i="1"/>
  <c r="BW21" i="1"/>
  <c r="BW22" i="1"/>
  <c r="CM21" i="1"/>
  <c r="CM22" i="1"/>
  <c r="EX19" i="1"/>
  <c r="BR19" i="1"/>
  <c r="BV19" i="1"/>
  <c r="BZ19" i="1"/>
  <c r="CD19" i="1"/>
  <c r="CH19" i="1"/>
  <c r="CL19" i="1"/>
  <c r="CP19" i="1"/>
  <c r="CT19" i="1"/>
  <c r="E29" i="1"/>
  <c r="I29" i="1"/>
  <c r="M29" i="1"/>
  <c r="Q29" i="1"/>
  <c r="U29" i="1"/>
  <c r="Y29" i="1"/>
  <c r="AC29" i="1"/>
  <c r="AG29" i="1"/>
  <c r="CC20" i="1"/>
  <c r="CS20" i="1"/>
  <c r="FR21" i="1"/>
  <c r="D22" i="1"/>
  <c r="H22" i="1"/>
  <c r="L22" i="1"/>
  <c r="CB20" i="1" s="1"/>
  <c r="P22" i="1"/>
  <c r="CF21" i="1" s="1"/>
  <c r="T22" i="1"/>
  <c r="X22" i="1"/>
  <c r="AB22" i="1"/>
  <c r="ET20" i="1" s="1"/>
  <c r="AF22" i="1"/>
  <c r="EX20" i="1" s="1"/>
  <c r="BV22" i="1"/>
  <c r="CL22" i="1"/>
  <c r="BW23" i="1"/>
  <c r="CE23" i="1"/>
  <c r="CM23" i="1"/>
  <c r="CU23" i="1"/>
  <c r="FC24" i="1"/>
  <c r="BY24" i="1"/>
  <c r="P24" i="1"/>
  <c r="EM24" i="1"/>
  <c r="CO24" i="1"/>
  <c r="AF24" i="1"/>
  <c r="CV24" i="1" s="1"/>
  <c r="C28" i="1"/>
  <c r="G28" i="1"/>
  <c r="K28" i="1"/>
  <c r="O28" i="1"/>
  <c r="S28" i="1"/>
  <c r="W28" i="1"/>
  <c r="AA28" i="1"/>
  <c r="AE28" i="1"/>
  <c r="BS19" i="1"/>
  <c r="CA19" i="1"/>
  <c r="CI19" i="1"/>
  <c r="CQ19" i="1"/>
  <c r="B29" i="1"/>
  <c r="F29" i="1"/>
  <c r="J29" i="1"/>
  <c r="N29" i="1"/>
  <c r="R29" i="1"/>
  <c r="V29" i="1"/>
  <c r="Z29" i="1"/>
  <c r="AD29" i="1"/>
  <c r="BY20" i="1"/>
  <c r="CD20" i="1"/>
  <c r="CO20" i="1"/>
  <c r="CT20" i="1"/>
  <c r="CQ21" i="1"/>
  <c r="DF21" i="1"/>
  <c r="BU22" i="1"/>
  <c r="BY22" i="1"/>
  <c r="CC22" i="1"/>
  <c r="CG22" i="1"/>
  <c r="CK22" i="1"/>
  <c r="CO22" i="1"/>
  <c r="CS22" i="1"/>
  <c r="CW22" i="1"/>
  <c r="BR22" i="1"/>
  <c r="CH22" i="1"/>
  <c r="DU22" i="1"/>
  <c r="CD23" i="1"/>
  <c r="CT23" i="1"/>
  <c r="BU24" i="1"/>
  <c r="CB24" i="1"/>
  <c r="CK24" i="1"/>
  <c r="AB24" i="1"/>
  <c r="FV24" i="1" s="1"/>
  <c r="DO25" i="1"/>
  <c r="CC38" i="1" s="1"/>
  <c r="CZ27" i="1"/>
  <c r="D19" i="1"/>
  <c r="BT18" i="1" s="1"/>
  <c r="H19" i="1"/>
  <c r="EA18" i="1" s="1"/>
  <c r="L19" i="1"/>
  <c r="CB18" i="1" s="1"/>
  <c r="P19" i="1"/>
  <c r="T19" i="1"/>
  <c r="EL16" i="1" s="1"/>
  <c r="X19" i="1"/>
  <c r="EQ18" i="1" s="1"/>
  <c r="BU20" i="1"/>
  <c r="DO20" i="1"/>
  <c r="DI22" i="1"/>
  <c r="CZ23" i="1"/>
  <c r="H24" i="1"/>
  <c r="DZ23" i="1" s="1"/>
  <c r="FK24" i="1"/>
  <c r="CG24" i="1"/>
  <c r="X24" i="1"/>
  <c r="CW24" i="1"/>
  <c r="DC24" i="1"/>
  <c r="DL27" i="1"/>
  <c r="C29" i="1"/>
  <c r="G29" i="1"/>
  <c r="K29" i="1"/>
  <c r="O29" i="1"/>
  <c r="S29" i="1"/>
  <c r="W29" i="1"/>
  <c r="AA29" i="1"/>
  <c r="AE29" i="1"/>
  <c r="BS20" i="1"/>
  <c r="BW20" i="1"/>
  <c r="CA20" i="1"/>
  <c r="CE20" i="1"/>
  <c r="CI20" i="1"/>
  <c r="CM20" i="1"/>
  <c r="CQ20" i="1"/>
  <c r="CU20" i="1"/>
  <c r="EE20" i="1"/>
  <c r="BR21" i="1"/>
  <c r="BV21" i="1"/>
  <c r="BZ21" i="1"/>
  <c r="CH21" i="1"/>
  <c r="CP21" i="1"/>
  <c r="D23" i="1"/>
  <c r="DW21" i="1" s="1"/>
  <c r="H23" i="1"/>
  <c r="L23" i="1"/>
  <c r="CB23" i="1" s="1"/>
  <c r="P23" i="1"/>
  <c r="EI23" i="1" s="1"/>
  <c r="T23" i="1"/>
  <c r="X23" i="1"/>
  <c r="AB23" i="1"/>
  <c r="ET23" i="1" s="1"/>
  <c r="AF23" i="1"/>
  <c r="CV21" i="1" s="1"/>
  <c r="EX23" i="1"/>
  <c r="BS24" i="1"/>
  <c r="BW24" i="1"/>
  <c r="CA24" i="1"/>
  <c r="CI24" i="1"/>
  <c r="CQ24" i="1"/>
  <c r="DW24" i="1"/>
  <c r="EE24" i="1"/>
  <c r="DC29" i="1"/>
  <c r="DF30" i="1"/>
  <c r="DU31" i="1"/>
  <c r="I47" i="1"/>
  <c r="BY29" i="1"/>
  <c r="BY28" i="1"/>
  <c r="P47" i="1"/>
  <c r="EH30" i="1"/>
  <c r="CF30" i="1"/>
  <c r="FO29" i="1"/>
  <c r="EI29" i="1"/>
  <c r="FN29" i="1"/>
  <c r="EH29" i="1"/>
  <c r="CF29" i="1"/>
  <c r="FO28" i="1"/>
  <c r="EI28" i="1"/>
  <c r="Y47" i="1"/>
  <c r="CO29" i="1"/>
  <c r="CO28" i="1"/>
  <c r="AF47" i="1"/>
  <c r="EX30" i="1"/>
  <c r="CV30" i="1"/>
  <c r="EY29" i="1"/>
  <c r="FC30" i="1"/>
  <c r="EX29" i="1"/>
  <c r="CV29" i="1"/>
  <c r="FB28" i="1"/>
  <c r="FB30" i="1"/>
  <c r="FC29" i="1"/>
  <c r="EY28" i="1"/>
  <c r="A35" i="1"/>
  <c r="K46" i="1"/>
  <c r="L34" i="1"/>
  <c r="AA46" i="1"/>
  <c r="AB34" i="1"/>
  <c r="BU29" i="1"/>
  <c r="BU28" i="1"/>
  <c r="CK29" i="1"/>
  <c r="CK28" i="1"/>
  <c r="P43" i="1"/>
  <c r="FO34" i="1" s="1"/>
  <c r="CE34" i="1"/>
  <c r="CE33" i="1"/>
  <c r="AF43" i="1"/>
  <c r="CU34" i="1"/>
  <c r="CU33" i="1"/>
  <c r="BR23" i="1"/>
  <c r="BV23" i="1"/>
  <c r="BZ23" i="1"/>
  <c r="CH23" i="1"/>
  <c r="CP23" i="1"/>
  <c r="DV23" i="1"/>
  <c r="ED23" i="1"/>
  <c r="EI24" i="1"/>
  <c r="EQ24" i="1"/>
  <c r="EY24" i="1"/>
  <c r="DO29" i="1"/>
  <c r="DR30" i="1"/>
  <c r="DI31" i="1"/>
  <c r="G46" i="1"/>
  <c r="H34" i="1"/>
  <c r="M46" i="1"/>
  <c r="CC35" i="1" s="1"/>
  <c r="W46" i="1"/>
  <c r="X34" i="1"/>
  <c r="AC46" i="1"/>
  <c r="CS35" i="1" s="1"/>
  <c r="H41" i="1"/>
  <c r="H47" i="1" s="1"/>
  <c r="X41" i="1"/>
  <c r="FO32" i="1" s="1"/>
  <c r="CM33" i="1"/>
  <c r="L42" i="1"/>
  <c r="EE33" i="1" s="1"/>
  <c r="EE34" i="1"/>
  <c r="CA34" i="1"/>
  <c r="CA33" i="1"/>
  <c r="AB42" i="1"/>
  <c r="CQ34" i="1"/>
  <c r="CQ33" i="1"/>
  <c r="C46" i="1"/>
  <c r="D34" i="1"/>
  <c r="I46" i="1"/>
  <c r="BY35" i="1" s="1"/>
  <c r="S46" i="1"/>
  <c r="T34" i="1"/>
  <c r="Y46" i="1"/>
  <c r="CO35" i="1" s="1"/>
  <c r="FS34" i="1"/>
  <c r="BW34" i="1"/>
  <c r="CM34" i="1"/>
  <c r="E46" i="1"/>
  <c r="BU35" i="1" s="1"/>
  <c r="U46" i="1"/>
  <c r="CK35" i="1" s="1"/>
  <c r="DO34" i="1"/>
  <c r="D47" i="1"/>
  <c r="D44" i="1"/>
  <c r="FC34" i="1" s="1"/>
  <c r="BS34" i="1"/>
  <c r="DW33" i="1"/>
  <c r="T44" i="1"/>
  <c r="EM34" i="1" s="1"/>
  <c r="CI34" i="1"/>
  <c r="CI33" i="1"/>
  <c r="O46" i="1"/>
  <c r="BR35" i="1"/>
  <c r="BV35" i="1"/>
  <c r="BZ35" i="1"/>
  <c r="CD35" i="1"/>
  <c r="P45" i="1"/>
  <c r="AF45" i="1"/>
  <c r="B47" i="1"/>
  <c r="R47" i="1"/>
  <c r="C47" i="1"/>
  <c r="G47" i="1"/>
  <c r="O47" i="1"/>
  <c r="S47" i="1"/>
  <c r="W47" i="1"/>
  <c r="AE47" i="1"/>
  <c r="F47" i="1"/>
  <c r="V47" i="1"/>
  <c r="R46" i="1"/>
  <c r="V46" i="1"/>
  <c r="Z46" i="1"/>
  <c r="AD46" i="1"/>
  <c r="L38" i="1"/>
  <c r="ED28" i="1" s="1"/>
  <c r="AB38" i="1"/>
  <c r="FV29" i="1" s="1"/>
  <c r="H45" i="1"/>
  <c r="X45" i="1"/>
  <c r="EQ34" i="1" s="1"/>
  <c r="I102" i="4"/>
  <c r="I101" i="4"/>
  <c r="C194" i="4"/>
  <c r="O194" i="4"/>
  <c r="CR20" i="1" l="1"/>
  <c r="CR19" i="1"/>
  <c r="DW18" i="1"/>
  <c r="FK21" i="1"/>
  <c r="X47" i="1"/>
  <c r="EU24" i="1"/>
  <c r="FN16" i="1"/>
  <c r="FV19" i="1"/>
  <c r="FB18" i="1"/>
  <c r="EL18" i="1"/>
  <c r="DW22" i="1"/>
  <c r="P29" i="1"/>
  <c r="FK18" i="1"/>
  <c r="FN17" i="1"/>
  <c r="FG34" i="1"/>
  <c r="FO33" i="1"/>
  <c r="DW34" i="1"/>
  <c r="EQ33" i="1"/>
  <c r="EI34" i="1"/>
  <c r="FW28" i="1"/>
  <c r="FK27" i="1"/>
  <c r="FG23" i="1"/>
  <c r="FJ20" i="1"/>
  <c r="FO22" i="1"/>
  <c r="ED17" i="1"/>
  <c r="EE23" i="1"/>
  <c r="EY20" i="1"/>
  <c r="EM16" i="1"/>
  <c r="FN24" i="1"/>
  <c r="L29" i="1"/>
  <c r="CN18" i="1"/>
  <c r="CJ16" i="1"/>
  <c r="EE22" i="1"/>
  <c r="FF29" i="1"/>
  <c r="AB29" i="1"/>
  <c r="EM18" i="1"/>
  <c r="L28" i="1"/>
  <c r="CB25" i="1" s="1"/>
  <c r="BR38" i="1" s="1"/>
  <c r="EU19" i="1"/>
  <c r="FG29" i="1"/>
  <c r="ED21" i="1"/>
  <c r="FF28" i="1"/>
  <c r="FC16" i="1"/>
  <c r="FC18" i="1"/>
  <c r="EL17" i="1"/>
  <c r="FJ17" i="1"/>
  <c r="AF46" i="1"/>
  <c r="CR29" i="1"/>
  <c r="FF23" i="1"/>
  <c r="FK20" i="1"/>
  <c r="FB22" i="1"/>
  <c r="ET19" i="1"/>
  <c r="CV19" i="1"/>
  <c r="EY19" i="1"/>
  <c r="CB21" i="1"/>
  <c r="ED16" i="1"/>
  <c r="CV35" i="1"/>
  <c r="EY35" i="1"/>
  <c r="D46" i="1"/>
  <c r="FF26" i="1"/>
  <c r="BT26" i="1"/>
  <c r="FC26" i="1"/>
  <c r="DW26" i="1"/>
  <c r="FB26" i="1"/>
  <c r="DV26" i="1"/>
  <c r="FG26" i="1"/>
  <c r="AB46" i="1"/>
  <c r="CR35" i="1" s="1"/>
  <c r="FV26" i="1"/>
  <c r="CR26" i="1"/>
  <c r="EU26" i="1"/>
  <c r="ET26" i="1"/>
  <c r="FW26" i="1"/>
  <c r="CN22" i="1"/>
  <c r="CN21" i="1"/>
  <c r="EQ20" i="1"/>
  <c r="EP21" i="1"/>
  <c r="EP22" i="1"/>
  <c r="EQ21" i="1"/>
  <c r="BX22" i="1"/>
  <c r="BX21" i="1"/>
  <c r="FR22" i="1"/>
  <c r="FR20" i="1"/>
  <c r="EA22" i="1"/>
  <c r="EA20" i="1"/>
  <c r="BX20" i="1"/>
  <c r="DZ21" i="1"/>
  <c r="DZ22" i="1"/>
  <c r="FS22" i="1"/>
  <c r="FO20" i="1"/>
  <c r="FN20" i="1"/>
  <c r="H29" i="1"/>
  <c r="CP35" i="1"/>
  <c r="T46" i="1"/>
  <c r="CJ35" i="1" s="1"/>
  <c r="FN26" i="1"/>
  <c r="CJ26" i="1"/>
  <c r="EM26" i="1"/>
  <c r="EL26" i="1"/>
  <c r="FO26" i="1"/>
  <c r="FV33" i="1"/>
  <c r="ET32" i="1"/>
  <c r="EU31" i="1"/>
  <c r="FV34" i="1"/>
  <c r="ET31" i="1"/>
  <c r="CR34" i="1"/>
  <c r="CR33" i="1"/>
  <c r="FV32" i="1"/>
  <c r="CR32" i="1"/>
  <c r="FW31" i="1"/>
  <c r="EU32" i="1"/>
  <c r="FV31" i="1"/>
  <c r="CR31" i="1"/>
  <c r="ET34" i="1"/>
  <c r="ET33" i="1"/>
  <c r="EU34" i="1"/>
  <c r="FW34" i="1"/>
  <c r="FW33" i="1"/>
  <c r="EP20" i="1"/>
  <c r="BT22" i="1"/>
  <c r="FB20" i="1"/>
  <c r="FC21" i="1"/>
  <c r="FG22" i="1"/>
  <c r="FF21" i="1"/>
  <c r="BT21" i="1"/>
  <c r="DV20" i="1"/>
  <c r="DW20" i="1"/>
  <c r="FC20" i="1"/>
  <c r="DV21" i="1"/>
  <c r="DV22" i="1"/>
  <c r="T29" i="1"/>
  <c r="BT20" i="1"/>
  <c r="AB28" i="1"/>
  <c r="CR25" i="1" s="1"/>
  <c r="BV38" i="1" s="1"/>
  <c r="BX17" i="1"/>
  <c r="FS17" i="1"/>
  <c r="EA17" i="1"/>
  <c r="H28" i="1"/>
  <c r="BX25" i="1" s="1"/>
  <c r="BQ38" i="1" s="1"/>
  <c r="DZ17" i="1"/>
  <c r="BX16" i="1"/>
  <c r="DZ16" i="1"/>
  <c r="ED25" i="1"/>
  <c r="BZ25" i="1"/>
  <c r="FS21" i="1"/>
  <c r="CM35" i="1"/>
  <c r="CJ23" i="1"/>
  <c r="EM23" i="1"/>
  <c r="EL23" i="1"/>
  <c r="FN23" i="1"/>
  <c r="FO23" i="1"/>
  <c r="BT23" i="1"/>
  <c r="DW23" i="1"/>
  <c r="FO18" i="1"/>
  <c r="BT17" i="1"/>
  <c r="FC17" i="1"/>
  <c r="DW17" i="1"/>
  <c r="FG17" i="1"/>
  <c r="FF16" i="1"/>
  <c r="DV17" i="1"/>
  <c r="DW16" i="1"/>
  <c r="FB16" i="1"/>
  <c r="D28" i="1"/>
  <c r="FG16" i="1"/>
  <c r="FB17" i="1"/>
  <c r="X29" i="1"/>
  <c r="EQ22" i="1"/>
  <c r="FG21" i="1"/>
  <c r="FF20" i="1"/>
  <c r="FG19" i="1"/>
  <c r="FR34" i="1"/>
  <c r="DZ34" i="1"/>
  <c r="BX34" i="1"/>
  <c r="EA34" i="1"/>
  <c r="FC35" i="1"/>
  <c r="DW35" i="1"/>
  <c r="BS35" i="1"/>
  <c r="CQ35" i="1"/>
  <c r="A36" i="1"/>
  <c r="BM27" i="1"/>
  <c r="FS20" i="1"/>
  <c r="BX24" i="1"/>
  <c r="EA24" i="1"/>
  <c r="DZ24" i="1"/>
  <c r="CR24" i="1"/>
  <c r="ET24" i="1"/>
  <c r="FV23" i="1"/>
  <c r="CJ22" i="1"/>
  <c r="CJ20" i="1"/>
  <c r="FO21" i="1"/>
  <c r="CJ21" i="1"/>
  <c r="EM19" i="1"/>
  <c r="EL20" i="1"/>
  <c r="EM22" i="1"/>
  <c r="FO19" i="1"/>
  <c r="EM21" i="1"/>
  <c r="EL22" i="1"/>
  <c r="FN19" i="1"/>
  <c r="EL21" i="1"/>
  <c r="FN21" i="1"/>
  <c r="FB21" i="1"/>
  <c r="EL19" i="1"/>
  <c r="EU23" i="1"/>
  <c r="FF22" i="1"/>
  <c r="DZ20" i="1"/>
  <c r="AB47" i="1"/>
  <c r="FV30" i="1"/>
  <c r="CR30" i="1"/>
  <c r="EU30" i="1"/>
  <c r="ET30" i="1"/>
  <c r="ET27" i="1"/>
  <c r="FW30" i="1"/>
  <c r="FV28" i="1"/>
  <c r="EU28" i="1"/>
  <c r="CR28" i="1"/>
  <c r="CR27" i="1"/>
  <c r="EU27" i="1"/>
  <c r="ET29" i="1"/>
  <c r="FV27" i="1"/>
  <c r="FW27" i="1"/>
  <c r="ET28" i="1"/>
  <c r="FW29" i="1"/>
  <c r="EU29" i="1"/>
  <c r="CL35" i="1"/>
  <c r="EM35" i="1"/>
  <c r="CI35" i="1"/>
  <c r="FR32" i="1"/>
  <c r="FS31" i="1"/>
  <c r="FF30" i="1"/>
  <c r="DZ30" i="1"/>
  <c r="BX30" i="1"/>
  <c r="FR33" i="1"/>
  <c r="EA33" i="1"/>
  <c r="BX33" i="1"/>
  <c r="FG32" i="1"/>
  <c r="EA32" i="1"/>
  <c r="FR31" i="1"/>
  <c r="FS30" i="1"/>
  <c r="DZ33" i="1"/>
  <c r="FF32" i="1"/>
  <c r="DZ32" i="1"/>
  <c r="BX32" i="1"/>
  <c r="FG31" i="1"/>
  <c r="EA31" i="1"/>
  <c r="FR30" i="1"/>
  <c r="FF31" i="1"/>
  <c r="EA30" i="1"/>
  <c r="DZ31" i="1"/>
  <c r="BX31" i="1"/>
  <c r="FS32" i="1"/>
  <c r="FG30" i="1"/>
  <c r="FS33" i="1"/>
  <c r="FW32" i="1"/>
  <c r="FB32" i="1"/>
  <c r="EX34" i="1"/>
  <c r="EX33" i="1"/>
  <c r="EX32" i="1"/>
  <c r="CV32" i="1"/>
  <c r="CV34" i="1"/>
  <c r="CV33" i="1"/>
  <c r="FC32" i="1"/>
  <c r="EY32" i="1"/>
  <c r="EY34" i="1"/>
  <c r="FC33" i="1"/>
  <c r="FK29" i="1"/>
  <c r="CN24" i="1"/>
  <c r="EQ23" i="1"/>
  <c r="EP24" i="1"/>
  <c r="EP23" i="1"/>
  <c r="FO24" i="1"/>
  <c r="CF19" i="1"/>
  <c r="EI19" i="1"/>
  <c r="EI17" i="1"/>
  <c r="P28" i="1"/>
  <c r="CF25" i="1" s="1"/>
  <c r="BS38" i="1" s="1"/>
  <c r="EH19" i="1"/>
  <c r="EH16" i="1"/>
  <c r="CF16" i="1"/>
  <c r="EH17" i="1"/>
  <c r="EI18" i="1"/>
  <c r="EI16" i="1"/>
  <c r="DW19" i="1"/>
  <c r="CI25" i="1"/>
  <c r="FG25" i="1"/>
  <c r="DW25" i="1"/>
  <c r="BS25" i="1"/>
  <c r="FB23" i="1"/>
  <c r="FS19" i="1"/>
  <c r="FS24" i="1"/>
  <c r="FC22" i="1"/>
  <c r="FF17" i="1"/>
  <c r="EA16" i="1"/>
  <c r="FW22" i="1"/>
  <c r="EA21" i="1"/>
  <c r="EU33" i="1"/>
  <c r="FW24" i="1"/>
  <c r="EY33" i="1"/>
  <c r="EH34" i="1"/>
  <c r="FN32" i="1"/>
  <c r="EH32" i="1"/>
  <c r="CF32" i="1"/>
  <c r="EH33" i="1"/>
  <c r="CF34" i="1"/>
  <c r="CF33" i="1"/>
  <c r="EI32" i="1"/>
  <c r="FK33" i="1"/>
  <c r="EI33" i="1"/>
  <c r="FK34" i="1"/>
  <c r="P46" i="1"/>
  <c r="CV23" i="1"/>
  <c r="EX22" i="1"/>
  <c r="CF23" i="1"/>
  <c r="EH23" i="1"/>
  <c r="EM20" i="1"/>
  <c r="EY23" i="1"/>
  <c r="CB19" i="1"/>
  <c r="FK19" i="1"/>
  <c r="EE18" i="1"/>
  <c r="FJ19" i="1"/>
  <c r="EE19" i="1"/>
  <c r="ED18" i="1"/>
  <c r="FJ16" i="1"/>
  <c r="ED19" i="1"/>
  <c r="CU25" i="1"/>
  <c r="EI25" i="1"/>
  <c r="CE25" i="1"/>
  <c r="FR24" i="1"/>
  <c r="FN22" i="1"/>
  <c r="ET21" i="1"/>
  <c r="FK23" i="1"/>
  <c r="EI21" i="1"/>
  <c r="FS16" i="1"/>
  <c r="FC23" i="1"/>
  <c r="FG20" i="1"/>
  <c r="FW21" i="1"/>
  <c r="CN20" i="1"/>
  <c r="D29" i="1"/>
  <c r="CF18" i="1"/>
  <c r="FG18" i="1"/>
  <c r="FR16" i="1"/>
  <c r="T28" i="1"/>
  <c r="CJ25" i="1" s="1"/>
  <c r="BT38" i="1" s="1"/>
  <c r="BT16" i="1"/>
  <c r="EU22" i="1"/>
  <c r="EI20" i="1"/>
  <c r="EP19" i="1"/>
  <c r="FN18" i="1"/>
  <c r="DV16" i="1"/>
  <c r="FF25" i="1"/>
  <c r="BR25" i="1"/>
  <c r="DV25" i="1"/>
  <c r="FR17" i="1"/>
  <c r="EL35" i="1"/>
  <c r="CH35" i="1"/>
  <c r="CJ34" i="1"/>
  <c r="CJ33" i="1"/>
  <c r="EL34" i="1"/>
  <c r="EL33" i="1"/>
  <c r="FN34" i="1"/>
  <c r="FN33" i="1"/>
  <c r="EP33" i="1"/>
  <c r="EP30" i="1"/>
  <c r="CN30" i="1"/>
  <c r="CN33" i="1"/>
  <c r="EQ32" i="1"/>
  <c r="EP32" i="1"/>
  <c r="CN32" i="1"/>
  <c r="FO31" i="1"/>
  <c r="EQ31" i="1"/>
  <c r="EP31" i="1"/>
  <c r="EQ30" i="1"/>
  <c r="CN31" i="1"/>
  <c r="FO30" i="1"/>
  <c r="FN31" i="1"/>
  <c r="H46" i="1"/>
  <c r="FR35" i="1" s="1"/>
  <c r="DZ26" i="1"/>
  <c r="BX26" i="1"/>
  <c r="FS26" i="1"/>
  <c r="FR26" i="1"/>
  <c r="EA26" i="1"/>
  <c r="FK25" i="1"/>
  <c r="EE25" i="1"/>
  <c r="CA25" i="1"/>
  <c r="CP25" i="1"/>
  <c r="ET25" i="1"/>
  <c r="CH25" i="1"/>
  <c r="L47" i="1"/>
  <c r="CB30" i="1"/>
  <c r="FK30" i="1"/>
  <c r="EE30" i="1"/>
  <c r="FJ30" i="1"/>
  <c r="ED30" i="1"/>
  <c r="ED29" i="1"/>
  <c r="FJ27" i="1"/>
  <c r="ED27" i="1"/>
  <c r="FJ29" i="1"/>
  <c r="FK28" i="1"/>
  <c r="FG27" i="1"/>
  <c r="CB27" i="1"/>
  <c r="CB28" i="1"/>
  <c r="EE27" i="1"/>
  <c r="EE28" i="1"/>
  <c r="FF34" i="1"/>
  <c r="BT34" i="1"/>
  <c r="FF33" i="1"/>
  <c r="FB34" i="1"/>
  <c r="DV34" i="1"/>
  <c r="FB33" i="1"/>
  <c r="BT33" i="1"/>
  <c r="DV33" i="1"/>
  <c r="FG28" i="1"/>
  <c r="FJ28" i="1"/>
  <c r="L46" i="1"/>
  <c r="CB26" i="1"/>
  <c r="FK26" i="1"/>
  <c r="EE26" i="1"/>
  <c r="FJ26" i="1"/>
  <c r="ED26" i="1"/>
  <c r="FN30" i="1"/>
  <c r="FF27" i="1"/>
  <c r="CR23" i="1"/>
  <c r="FJ23" i="1"/>
  <c r="CN19" i="1"/>
  <c r="BX19" i="1"/>
  <c r="EA19" i="1"/>
  <c r="ED20" i="1"/>
  <c r="EU25" i="1"/>
  <c r="CQ25" i="1"/>
  <c r="CF24" i="1"/>
  <c r="FJ24" i="1"/>
  <c r="CV22" i="1"/>
  <c r="EX21" i="1"/>
  <c r="CF22" i="1"/>
  <c r="FV21" i="1"/>
  <c r="EY22" i="1"/>
  <c r="EI22" i="1"/>
  <c r="CR21" i="1"/>
  <c r="FW19" i="1"/>
  <c r="BT24" i="1"/>
  <c r="CV20" i="1"/>
  <c r="CF20" i="1"/>
  <c r="FS18" i="1"/>
  <c r="CN16" i="1"/>
  <c r="FW20" i="1"/>
  <c r="FK22" i="1"/>
  <c r="DZ18" i="1"/>
  <c r="CJ17" i="1"/>
  <c r="EM17" i="1"/>
  <c r="FO17" i="1"/>
  <c r="EP16" i="1"/>
  <c r="DZ25" i="1"/>
  <c r="BV25" i="1"/>
  <c r="EQ17" i="1"/>
  <c r="EQ16" i="1"/>
  <c r="EP34" i="1"/>
  <c r="CN34" i="1"/>
  <c r="EX35" i="1"/>
  <c r="CT35" i="1"/>
  <c r="CE35" i="1"/>
  <c r="EM33" i="1"/>
  <c r="FG33" i="1"/>
  <c r="ED33" i="1"/>
  <c r="FJ32" i="1"/>
  <c r="ED32" i="1"/>
  <c r="FK31" i="1"/>
  <c r="EE31" i="1"/>
  <c r="FJ31" i="1"/>
  <c r="ED31" i="1"/>
  <c r="CB34" i="1"/>
  <c r="CB33" i="1"/>
  <c r="CB32" i="1"/>
  <c r="ED34" i="1"/>
  <c r="FK32" i="1"/>
  <c r="EE32" i="1"/>
  <c r="FJ34" i="1"/>
  <c r="FJ33" i="1"/>
  <c r="CB31" i="1"/>
  <c r="X46" i="1"/>
  <c r="CN35" i="1" s="1"/>
  <c r="EP26" i="1"/>
  <c r="CN26" i="1"/>
  <c r="EQ26" i="1"/>
  <c r="BW35" i="1"/>
  <c r="EA35" i="1"/>
  <c r="FG24" i="1"/>
  <c r="EE29" i="1"/>
  <c r="CB29" i="1"/>
  <c r="EE35" i="1"/>
  <c r="CA35" i="1"/>
  <c r="CN23" i="1"/>
  <c r="BX23" i="1"/>
  <c r="EA23" i="1"/>
  <c r="EU20" i="1"/>
  <c r="CJ19" i="1"/>
  <c r="BT19" i="1"/>
  <c r="FB19" i="1"/>
  <c r="EH21" i="1"/>
  <c r="FV20" i="1"/>
  <c r="FR19" i="1"/>
  <c r="CM25" i="1"/>
  <c r="EA25" i="1"/>
  <c r="BW25" i="1"/>
  <c r="EX24" i="1"/>
  <c r="EH24" i="1"/>
  <c r="EH22" i="1"/>
  <c r="CR22" i="1"/>
  <c r="ET22" i="1"/>
  <c r="CB22" i="1"/>
  <c r="FJ22" i="1"/>
  <c r="FJ21" i="1"/>
  <c r="DV19" i="1"/>
  <c r="FF19" i="1"/>
  <c r="DV18" i="1"/>
  <c r="FO16" i="1"/>
  <c r="FW23" i="1"/>
  <c r="FR23" i="1"/>
  <c r="EY21" i="1"/>
  <c r="FV22" i="1"/>
  <c r="ED22" i="1"/>
  <c r="FF24" i="1"/>
  <c r="FC19" i="1"/>
  <c r="AF29" i="1"/>
  <c r="EH20" i="1"/>
  <c r="CJ18" i="1"/>
  <c r="BX18" i="1"/>
  <c r="AF28" i="1"/>
  <c r="CV25" i="1" s="1"/>
  <c r="BW38" i="1" s="1"/>
  <c r="X28" i="1"/>
  <c r="CN25" i="1" s="1"/>
  <c r="BU38" i="1" s="1"/>
  <c r="FS23" i="1"/>
  <c r="EU21" i="1"/>
  <c r="EE21" i="1"/>
  <c r="DZ19" i="1"/>
  <c r="EP18" i="1"/>
  <c r="FF18" i="1"/>
  <c r="CB17" i="1"/>
  <c r="FK17" i="1"/>
  <c r="EE17" i="1"/>
  <c r="EE16" i="1"/>
  <c r="EX25" i="1"/>
  <c r="CT25" i="1"/>
  <c r="EP25" i="1"/>
  <c r="CL25" i="1"/>
  <c r="EH25" i="1"/>
  <c r="CD25" i="1"/>
  <c r="EQ19" i="1"/>
  <c r="CN17" i="1"/>
  <c r="FK16" i="1"/>
  <c r="BM18" i="1"/>
  <c r="A19" i="1"/>
  <c r="FK35" i="1" l="1"/>
  <c r="FB25" i="1"/>
  <c r="FS25" i="1"/>
  <c r="FV25" i="1"/>
  <c r="EY25" i="1"/>
  <c r="CF35" i="1"/>
  <c r="EH35" i="1"/>
  <c r="FJ35" i="1"/>
  <c r="A37" i="1"/>
  <c r="BM28" i="1"/>
  <c r="EU35" i="1"/>
  <c r="BT35" i="1"/>
  <c r="DV35" i="1"/>
  <c r="FF35" i="1"/>
  <c r="FB35" i="1"/>
  <c r="CB35" i="1"/>
  <c r="ED35" i="1"/>
  <c r="FN35" i="1"/>
  <c r="EM25" i="1"/>
  <c r="DF38" i="1"/>
  <c r="FN25" i="1"/>
  <c r="EI35" i="1"/>
  <c r="FW25" i="1"/>
  <c r="EL25" i="1"/>
  <c r="BX35" i="1"/>
  <c r="DZ35" i="1"/>
  <c r="FO25" i="1"/>
  <c r="FC25" i="1"/>
  <c r="FO35" i="1"/>
  <c r="DE38" i="1"/>
  <c r="FG35" i="1"/>
  <c r="EQ35" i="1"/>
  <c r="ET35" i="1"/>
  <c r="A20" i="1"/>
  <c r="BM19" i="1"/>
  <c r="EQ25" i="1"/>
  <c r="FS35" i="1"/>
  <c r="FR25" i="1"/>
  <c r="EP35" i="1"/>
  <c r="FW35" i="1"/>
  <c r="BT25" i="1"/>
  <c r="BP38" i="1" s="1"/>
  <c r="FJ25" i="1"/>
  <c r="DG38" i="1"/>
  <c r="DH38" i="1"/>
  <c r="FV35" i="1"/>
  <c r="DD38" i="1" l="1"/>
  <c r="DC38" i="1"/>
  <c r="A21" i="1"/>
  <c r="BM20" i="1"/>
  <c r="BM29" i="1"/>
  <c r="A38" i="1"/>
  <c r="A22" i="1" l="1"/>
  <c r="BM21" i="1"/>
  <c r="A39" i="1"/>
  <c r="BM30" i="1"/>
  <c r="A40" i="1" l="1"/>
  <c r="BM31" i="1"/>
  <c r="BM22" i="1"/>
  <c r="A23" i="1"/>
  <c r="A24" i="1" l="1"/>
  <c r="BM23" i="1"/>
  <c r="A41" i="1"/>
  <c r="BM32" i="1"/>
  <c r="A42" i="1" l="1"/>
  <c r="BM33" i="1"/>
  <c r="BM24" i="1"/>
  <c r="A25" i="1"/>
  <c r="A43" i="1" l="1"/>
  <c r="BM34" i="1"/>
  <c r="A26" i="1"/>
  <c r="A44" i="1" l="1"/>
  <c r="A27" i="1"/>
  <c r="A45" i="1" l="1"/>
</calcChain>
</file>

<file path=xl/sharedStrings.xml><?xml version="1.0" encoding="utf-8"?>
<sst xmlns="http://schemas.openxmlformats.org/spreadsheetml/2006/main" count="425" uniqueCount="103">
  <si>
    <t>AUSTRAFFIC VIDEO INTERSECTION COUNT</t>
  </si>
  <si>
    <t>Lakeside Drive (north)</t>
  </si>
  <si>
    <t>Site No.:</t>
  </si>
  <si>
    <t>Weather:</t>
  </si>
  <si>
    <t>Fine</t>
  </si>
  <si>
    <t>Location:</t>
  </si>
  <si>
    <t>Lakeside Drive/Riveredge Boulevard, Oonoonba</t>
  </si>
  <si>
    <t>Day/Date:</t>
  </si>
  <si>
    <t>AM Peak:</t>
  </si>
  <si>
    <t>Hour ending -</t>
  </si>
  <si>
    <t xml:space="preserve"> Riveredge Boulevard (west)</t>
  </si>
  <si>
    <t>PM Peak:</t>
  </si>
  <si>
    <t>Lakeside Drive (south)</t>
  </si>
  <si>
    <t>Movement 1</t>
  </si>
  <si>
    <t>Movement 2</t>
  </si>
  <si>
    <t>Movement 3</t>
  </si>
  <si>
    <t>Movement 4</t>
  </si>
  <si>
    <t>Movement 5</t>
  </si>
  <si>
    <t>Movement 6</t>
  </si>
  <si>
    <t>Movement 7</t>
  </si>
  <si>
    <t>Movement 8</t>
  </si>
  <si>
    <t>Pedestrian Movements</t>
  </si>
  <si>
    <t>TIME</t>
  </si>
  <si>
    <t>A - B</t>
  </si>
  <si>
    <t>B - A</t>
  </si>
  <si>
    <t>C - D</t>
  </si>
  <si>
    <t>D - C</t>
  </si>
  <si>
    <t>D - E</t>
  </si>
  <si>
    <t>E - D</t>
  </si>
  <si>
    <t>D - A</t>
  </si>
  <si>
    <t>A - D</t>
  </si>
  <si>
    <t>A</t>
  </si>
  <si>
    <t>B</t>
  </si>
  <si>
    <t>C</t>
  </si>
  <si>
    <t>D</t>
  </si>
  <si>
    <t>E</t>
  </si>
  <si>
    <t>F</t>
  </si>
  <si>
    <t>(1/4 hr end)</t>
  </si>
  <si>
    <t>Total</t>
  </si>
  <si>
    <t>Pedestrians</t>
  </si>
  <si>
    <t>Cyclists</t>
  </si>
  <si>
    <t>L</t>
  </si>
  <si>
    <t>H</t>
  </si>
  <si>
    <t>T</t>
  </si>
  <si>
    <t>Ped</t>
  </si>
  <si>
    <t>Cyc</t>
  </si>
  <si>
    <t>Light Vehicles</t>
  </si>
  <si>
    <t>Heavy Vehicles</t>
  </si>
  <si>
    <t>Total Vehicles</t>
  </si>
  <si>
    <t>Total Ped &amp; Cyclists</t>
  </si>
  <si>
    <t>AM Total Time</t>
  </si>
  <si>
    <t>3 hr Total</t>
  </si>
  <si>
    <t>AM Peak</t>
  </si>
  <si>
    <t>PM Total Time</t>
  </si>
  <si>
    <t>PM Peak</t>
  </si>
  <si>
    <t>Summary:</t>
  </si>
  <si>
    <t>AM Peak :</t>
  </si>
  <si>
    <t>PM Peak :</t>
  </si>
  <si>
    <t>Hour Ending:</t>
  </si>
  <si>
    <t>On-road classification:</t>
  </si>
  <si>
    <t>Off-road classification:</t>
  </si>
  <si>
    <t>Note:</t>
  </si>
  <si>
    <t xml:space="preserve"> = proportion of selected vehicle classification as a percentage of total vehicles</t>
  </si>
  <si>
    <t>Riveredge Boulevard (west)</t>
  </si>
  <si>
    <t>AM</t>
  </si>
  <si>
    <t>Time period</t>
  </si>
  <si>
    <t xml:space="preserve">Maximum queue length (no. of vehicles) </t>
  </si>
  <si>
    <t>6:30 - 6:45</t>
  </si>
  <si>
    <t>6:45 - 7:00</t>
  </si>
  <si>
    <t>7:00 - 7:15</t>
  </si>
  <si>
    <t>7:15 - 7:30</t>
  </si>
  <si>
    <t>7:30 - 7:45</t>
  </si>
  <si>
    <t>7:45 - 8:00</t>
  </si>
  <si>
    <t>8:00 - 8:15</t>
  </si>
  <si>
    <t>8:15 - 8:30</t>
  </si>
  <si>
    <t>8:30 - 8:45</t>
  </si>
  <si>
    <t>8:45 - 9:00</t>
  </si>
  <si>
    <t>9:00 - 9:15</t>
  </si>
  <si>
    <t>9:15 - 9:30</t>
  </si>
  <si>
    <t>Average</t>
  </si>
  <si>
    <t>Maximum</t>
  </si>
  <si>
    <t>PM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</si>
  <si>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</si>
  <si>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</si>
  <si>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</si>
  <si>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</si>
  <si>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</si>
  <si>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</si>
  <si>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</si>
  <si>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</si>
  <si>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</si>
  <si>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</si>
  <si>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</si>
  <si>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</si>
  <si>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Sample of Queue Delays by Approach Lane</t>
  </si>
  <si>
    <t>Time at which vehicle joins queue</t>
  </si>
  <si>
    <t>Time at which vehicle enters intersection</t>
  </si>
  <si>
    <t>Delay Time</t>
  </si>
  <si>
    <t>Average Delay Time</t>
  </si>
  <si>
    <t>Maximum Delay Time</t>
  </si>
  <si>
    <t>Lakeside Drive/Riveredge Boulevard, Oonoonba (Townsville)</t>
  </si>
  <si>
    <t>AUSTRAFFIC QUEUE LENGTH COUNT</t>
  </si>
  <si>
    <t>AUSTRAFFIC QUEUE DELAYS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</si>
</sst>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9]dddd\,\ d\ mmmm\ yyyy;@"/>
    <numFmt numFmtId="165" formatCode="[$-F800]dddd\,\ mmmm\ dd\,\ yyyy"/>
    <numFmt numFmtId="166" formatCode="h:mm:ss;@"/>
  </numFmts>
  <fonts count="32">
    <font>
      <sz val="10"/>
      <name val="Arial"/>
    </font>
    <font>
      <b/>
      <sz val="16"/>
      <name val="CG Times"/>
      <family val="1"/>
    </font>
    <font>
      <sz val="14"/>
      <name val="CG Times"/>
      <family val="1"/>
    </font>
    <font>
      <sz val="12"/>
      <name val="CG Times"/>
      <family val="1"/>
    </font>
    <font>
      <sz val="10"/>
      <name val="CG Times"/>
      <family val="1"/>
    </font>
    <font>
      <sz val="10"/>
      <color rgb="FFFF0000"/>
      <name val="CG Times"/>
      <family val="1"/>
    </font>
    <font>
      <sz val="10"/>
      <name val="Arial"/>
      <family val="2"/>
    </font>
    <font>
      <b/>
      <sz val="14"/>
      <name val="CG Times"/>
      <family val="1"/>
    </font>
    <font>
      <sz val="16"/>
      <name val="CG Times"/>
      <family val="1"/>
    </font>
    <font>
      <b/>
      <sz val="12"/>
      <name val="CG Times"/>
      <family val="1"/>
    </font>
    <font>
      <b/>
      <sz val="12"/>
      <name val="CG Times"/>
    </font>
    <font>
      <sz val="12"/>
      <name val="CG Times"/>
    </font>
    <font>
      <i/>
      <sz val="16"/>
      <name val="CG Times"/>
      <family val="1"/>
    </font>
    <font>
      <i/>
      <sz val="10"/>
      <name val="CG Times"/>
      <family val="1"/>
    </font>
    <font>
      <b/>
      <sz val="10"/>
      <name val="CG Times"/>
      <family val="1"/>
    </font>
    <font>
      <b/>
      <i/>
      <sz val="12"/>
      <name val="CG Times"/>
      <family val="1"/>
    </font>
    <font>
      <b/>
      <sz val="11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24"/>
      <name val="CG Times"/>
      <family val="1"/>
    </font>
    <font>
      <b/>
      <sz val="24"/>
      <name val="CG Times"/>
      <family val="1"/>
    </font>
    <font>
      <i/>
      <sz val="12"/>
      <name val="CG Times"/>
      <family val="1"/>
    </font>
    <font>
      <b/>
      <sz val="12"/>
      <color rgb="FF004070"/>
      <name val="CG Times"/>
      <family val="1"/>
    </font>
    <font>
      <b/>
      <sz val="14"/>
      <color rgb="FFFF0000"/>
      <name val="CG Times"/>
    </font>
    <font>
      <b/>
      <u/>
      <sz val="12"/>
      <name val="CG Times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CG Times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23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6" fillId="2" borderId="0" xfId="0" applyFont="1" applyFill="1"/>
    <xf numFmtId="0" fontId="7" fillId="2" borderId="0" xfId="0" applyFont="1" applyFill="1" applyAlignment="1">
      <alignment horizontal="left" vertical="center"/>
    </xf>
    <xf numFmtId="0" fontId="1" fillId="2" borderId="0" xfId="0" applyFont="1" applyFill="1"/>
    <xf numFmtId="0" fontId="8" fillId="2" borderId="0" xfId="0" applyFont="1" applyFill="1"/>
    <xf numFmtId="0" fontId="1" fillId="2" borderId="0" xfId="0" applyFont="1" applyFill="1" applyAlignment="1">
      <alignment horizontal="right"/>
    </xf>
    <xf numFmtId="0" fontId="9" fillId="2" borderId="0" xfId="1" applyFont="1" applyFill="1" applyAlignment="1">
      <alignment horizontal="left" vertic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9" fillId="2" borderId="0" xfId="1" applyFont="1" applyFill="1" applyAlignment="1">
      <alignment horizontal="center"/>
    </xf>
    <xf numFmtId="0" fontId="11" fillId="2" borderId="0" xfId="0" applyFont="1" applyFill="1"/>
    <xf numFmtId="0" fontId="7" fillId="2" borderId="0" xfId="0" applyFont="1" applyFill="1" applyAlignment="1">
      <alignment horizontal="center"/>
    </xf>
    <xf numFmtId="0" fontId="13" fillId="2" borderId="0" xfId="0" applyFont="1" applyFill="1"/>
    <xf numFmtId="0" fontId="9" fillId="2" borderId="0" xfId="0" applyFont="1" applyFill="1" applyAlignment="1">
      <alignment horizontal="center"/>
    </xf>
    <xf numFmtId="0" fontId="14" fillId="2" borderId="0" xfId="0" applyFont="1" applyFill="1"/>
    <xf numFmtId="0" fontId="7" fillId="2" borderId="0" xfId="0" applyFont="1" applyFill="1"/>
    <xf numFmtId="0" fontId="9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left"/>
    </xf>
    <xf numFmtId="0" fontId="9" fillId="2" borderId="0" xfId="1" applyFont="1" applyFill="1" applyAlignment="1">
      <alignment horizontal="right" vertical="top"/>
    </xf>
    <xf numFmtId="0" fontId="9" fillId="2" borderId="0" xfId="1" applyFont="1" applyFill="1" applyAlignment="1">
      <alignment horizontal="left" vertical="top"/>
    </xf>
    <xf numFmtId="0" fontId="1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quotePrefix="1" applyFont="1" applyFill="1"/>
    <xf numFmtId="0" fontId="16" fillId="2" borderId="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 vertical="top"/>
    </xf>
    <xf numFmtId="0" fontId="17" fillId="2" borderId="17" xfId="0" applyFont="1" applyFill="1" applyBorder="1" applyAlignment="1">
      <alignment horizontal="center" textRotation="90"/>
    </xf>
    <xf numFmtId="0" fontId="18" fillId="4" borderId="17" xfId="0" applyFont="1" applyFill="1" applyBorder="1" applyAlignment="1">
      <alignment horizontal="center" textRotation="90"/>
    </xf>
    <xf numFmtId="0" fontId="17" fillId="2" borderId="18" xfId="0" applyFont="1" applyFill="1" applyBorder="1" applyAlignment="1">
      <alignment horizontal="center" textRotation="90"/>
    </xf>
    <xf numFmtId="0" fontId="17" fillId="2" borderId="19" xfId="0" applyFont="1" applyFill="1" applyBorder="1" applyAlignment="1">
      <alignment horizontal="center" textRotation="90"/>
    </xf>
    <xf numFmtId="0" fontId="17" fillId="2" borderId="20" xfId="0" applyFont="1" applyFill="1" applyBorder="1" applyAlignment="1">
      <alignment horizontal="center" textRotation="90"/>
    </xf>
    <xf numFmtId="0" fontId="17" fillId="2" borderId="9" xfId="0" applyFont="1" applyFill="1" applyBorder="1" applyAlignment="1">
      <alignment horizontal="center" textRotation="90"/>
    </xf>
    <xf numFmtId="0" fontId="17" fillId="2" borderId="21" xfId="0" applyFont="1" applyFill="1" applyBorder="1" applyAlignment="1">
      <alignment horizontal="center" textRotation="90"/>
    </xf>
    <xf numFmtId="0" fontId="6" fillId="2" borderId="0" xfId="0" applyFont="1" applyFill="1" applyAlignment="1">
      <alignment textRotation="90"/>
    </xf>
    <xf numFmtId="0" fontId="6" fillId="2" borderId="0" xfId="0" applyFont="1" applyFill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8" fontId="19" fillId="2" borderId="3" xfId="0" applyNumberFormat="1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8" fontId="6" fillId="2" borderId="0" xfId="0" applyNumberFormat="1" applyFont="1" applyFill="1" applyAlignment="1">
      <alignment horizontal="center" vertical="center"/>
    </xf>
    <xf numFmtId="10" fontId="6" fillId="2" borderId="0" xfId="0" applyNumberFormat="1" applyFont="1" applyFill="1" applyAlignment="1">
      <alignment horizontal="center" vertical="center"/>
    </xf>
    <xf numFmtId="18" fontId="19" fillId="2" borderId="12" xfId="0" applyNumberFormat="1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10" fontId="6" fillId="5" borderId="0" xfId="0" applyNumberFormat="1" applyFont="1" applyFill="1" applyAlignment="1">
      <alignment horizontal="center" vertical="center"/>
    </xf>
    <xf numFmtId="0" fontId="16" fillId="2" borderId="11" xfId="0" applyFont="1" applyFill="1" applyBorder="1" applyAlignment="1">
      <alignment horizontal="center" vertical="top" textRotation="90"/>
    </xf>
    <xf numFmtId="0" fontId="16" fillId="2" borderId="21" xfId="0" applyFont="1" applyFill="1" applyBorder="1" applyAlignment="1">
      <alignment horizontal="center" vertical="top" textRotation="90"/>
    </xf>
    <xf numFmtId="0" fontId="16" fillId="2" borderId="31" xfId="0" applyFont="1" applyFill="1" applyBorder="1" applyAlignment="1">
      <alignment horizontal="center" vertical="top" textRotation="90"/>
    </xf>
    <xf numFmtId="0" fontId="16" fillId="4" borderId="31" xfId="0" applyFont="1" applyFill="1" applyBorder="1" applyAlignment="1">
      <alignment horizontal="center" vertical="top" textRotation="90"/>
    </xf>
    <xf numFmtId="0" fontId="16" fillId="2" borderId="32" xfId="0" applyFont="1" applyFill="1" applyBorder="1" applyAlignment="1">
      <alignment horizontal="center" vertical="top" textRotation="90"/>
    </xf>
    <xf numFmtId="0" fontId="16" fillId="2" borderId="33" xfId="0" applyFont="1" applyFill="1" applyBorder="1" applyAlignment="1">
      <alignment horizontal="center" vertical="top" textRotation="90"/>
    </xf>
    <xf numFmtId="0" fontId="16" fillId="2" borderId="34" xfId="0" applyFont="1" applyFill="1" applyBorder="1" applyAlignment="1">
      <alignment horizontal="center" vertical="top" textRotation="90"/>
    </xf>
    <xf numFmtId="0" fontId="16" fillId="2" borderId="20" xfId="0" applyFont="1" applyFill="1" applyBorder="1" applyAlignment="1">
      <alignment horizontal="center" vertical="top" textRotation="90"/>
    </xf>
    <xf numFmtId="0" fontId="16" fillId="2" borderId="9" xfId="0" applyFont="1" applyFill="1" applyBorder="1" applyAlignment="1">
      <alignment horizontal="center" vertical="top" textRotation="90"/>
    </xf>
    <xf numFmtId="0" fontId="6" fillId="2" borderId="0" xfId="0" applyFont="1" applyFill="1" applyAlignment="1">
      <alignment vertical="top" textRotation="90"/>
    </xf>
    <xf numFmtId="0" fontId="16" fillId="2" borderId="35" xfId="0" applyFont="1" applyFill="1" applyBorder="1" applyAlignment="1">
      <alignment horizontal="center" vertical="top" textRotation="90"/>
    </xf>
    <xf numFmtId="0" fontId="16" fillId="2" borderId="17" xfId="0" applyFont="1" applyFill="1" applyBorder="1" applyAlignment="1">
      <alignment horizontal="center" vertical="top" textRotation="90"/>
    </xf>
    <xf numFmtId="0" fontId="16" fillId="4" borderId="17" xfId="0" applyFont="1" applyFill="1" applyBorder="1" applyAlignment="1">
      <alignment horizontal="center" vertical="top" textRotation="90"/>
    </xf>
    <xf numFmtId="0" fontId="16" fillId="2" borderId="18" xfId="0" applyFont="1" applyFill="1" applyBorder="1" applyAlignment="1">
      <alignment horizontal="center" vertical="top" textRotation="90"/>
    </xf>
    <xf numFmtId="0" fontId="16" fillId="2" borderId="36" xfId="0" applyFont="1" applyFill="1" applyBorder="1" applyAlignment="1">
      <alignment horizontal="center" vertical="top" textRotation="90"/>
    </xf>
    <xf numFmtId="0" fontId="16" fillId="2" borderId="19" xfId="0" applyFont="1" applyFill="1" applyBorder="1" applyAlignment="1">
      <alignment horizontal="center" vertical="top" textRotation="90"/>
    </xf>
    <xf numFmtId="0" fontId="6" fillId="2" borderId="0" xfId="0" applyFont="1" applyFill="1" applyAlignment="1">
      <alignment horizontal="right" vertical="top" textRotation="90"/>
    </xf>
    <xf numFmtId="0" fontId="6" fillId="3" borderId="0" xfId="0" applyFont="1" applyFill="1" applyAlignment="1">
      <alignment horizontal="center" vertical="center" textRotation="90"/>
    </xf>
    <xf numFmtId="0" fontId="1" fillId="2" borderId="0" xfId="2" applyFont="1" applyFill="1" applyAlignment="1">
      <alignment horizontal="left" vertical="center"/>
    </xf>
    <xf numFmtId="0" fontId="4" fillId="2" borderId="0" xfId="2" applyFont="1" applyFill="1" applyAlignment="1">
      <alignment vertical="center"/>
    </xf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8" fillId="2" borderId="0" xfId="2" applyFont="1" applyFill="1" applyAlignment="1">
      <alignment horizontal="left" vertical="center"/>
    </xf>
    <xf numFmtId="0" fontId="9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0" fontId="20" fillId="2" borderId="0" xfId="2" applyFont="1" applyFill="1" applyAlignment="1">
      <alignment vertical="center"/>
    </xf>
    <xf numFmtId="0" fontId="9" fillId="2" borderId="0" xfId="2" applyFont="1" applyFill="1" applyAlignment="1">
      <alignment horizontal="left" vertical="center"/>
    </xf>
    <xf numFmtId="165" fontId="3" fillId="2" borderId="0" xfId="2" applyNumberFormat="1" applyFont="1" applyFill="1" applyAlignment="1">
      <alignment vertical="center"/>
    </xf>
    <xf numFmtId="0" fontId="21" fillId="2" borderId="0" xfId="2" applyFont="1" applyFill="1" applyAlignment="1">
      <alignment vertical="center"/>
    </xf>
    <xf numFmtId="18" fontId="22" fillId="2" borderId="0" xfId="2" applyNumberFormat="1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18" fontId="22" fillId="2" borderId="0" xfId="2" applyNumberFormat="1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23" fillId="2" borderId="0" xfId="2" applyFont="1" applyFill="1"/>
    <xf numFmtId="0" fontId="3" fillId="2" borderId="0" xfId="2" applyFont="1" applyFill="1"/>
    <xf numFmtId="0" fontId="4" fillId="2" borderId="0" xfId="2" applyFont="1" applyFill="1"/>
    <xf numFmtId="0" fontId="5" fillId="2" borderId="38" xfId="2" applyFont="1" applyFill="1" applyBorder="1"/>
    <xf numFmtId="0" fontId="5" fillId="2" borderId="39" xfId="2" applyFont="1" applyFill="1" applyBorder="1"/>
    <xf numFmtId="0" fontId="5" fillId="2" borderId="40" xfId="2" applyFont="1" applyFill="1" applyBorder="1"/>
    <xf numFmtId="0" fontId="25" fillId="2" borderId="41" xfId="2" applyFont="1" applyFill="1" applyBorder="1" applyAlignment="1">
      <alignment horizontal="right"/>
    </xf>
    <xf numFmtId="0" fontId="5" fillId="2" borderId="0" xfId="2" applyFont="1" applyFill="1"/>
    <xf numFmtId="0" fontId="26" fillId="2" borderId="0" xfId="2" applyFont="1" applyFill="1"/>
    <xf numFmtId="0" fontId="4" fillId="2" borderId="42" xfId="2" applyFont="1" applyFill="1" applyBorder="1"/>
    <xf numFmtId="0" fontId="5" fillId="2" borderId="43" xfId="2" applyFont="1" applyFill="1" applyBorder="1"/>
    <xf numFmtId="0" fontId="5" fillId="2" borderId="44" xfId="2" applyFont="1" applyFill="1" applyBorder="1"/>
    <xf numFmtId="0" fontId="4" fillId="2" borderId="44" xfId="2" applyFont="1" applyFill="1" applyBorder="1"/>
    <xf numFmtId="0" fontId="4" fillId="2" borderId="45" xfId="2" applyFont="1" applyFill="1" applyBorder="1"/>
    <xf numFmtId="0" fontId="1" fillId="2" borderId="0" xfId="1" applyFont="1" applyFill="1" applyAlignment="1">
      <alignment horizontal="left"/>
    </xf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/>
    <xf numFmtId="0" fontId="7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right"/>
    </xf>
    <xf numFmtId="0" fontId="10" fillId="2" borderId="0" xfId="1" applyFont="1" applyFill="1" applyAlignment="1">
      <alignment horizontal="center"/>
    </xf>
    <xf numFmtId="0" fontId="7" fillId="2" borderId="0" xfId="1" applyFont="1" applyFill="1" applyAlignment="1">
      <alignment horizontal="left" vertical="center"/>
    </xf>
    <xf numFmtId="0" fontId="1" fillId="2" borderId="0" xfId="1" applyFont="1" applyFill="1"/>
    <xf numFmtId="0" fontId="1" fillId="2" borderId="0" xfId="1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left" vertical="center"/>
    </xf>
    <xf numFmtId="0" fontId="8" fillId="2" borderId="0" xfId="2" applyFont="1" applyFill="1" applyAlignment="1">
      <alignment vertical="center"/>
    </xf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4" fillId="2" borderId="0" xfId="2" applyFont="1" applyFill="1"/>
    <xf numFmtId="0" fontId="13" fillId="2" borderId="0" xfId="2" applyFont="1" applyFill="1"/>
    <xf numFmtId="0" fontId="14" fillId="2" borderId="0" xfId="1" applyFont="1" applyFill="1"/>
    <xf numFmtId="0" fontId="8" fillId="2" borderId="0" xfId="1" applyFont="1" applyFill="1"/>
    <xf numFmtId="0" fontId="7" fillId="2" borderId="0" xfId="1" applyFont="1" applyFill="1"/>
    <xf numFmtId="0" fontId="15" fillId="2" borderId="0" xfId="1" applyFont="1" applyFill="1" applyAlignment="1">
      <alignment horizontal="center"/>
    </xf>
    <xf numFmtId="0" fontId="27" fillId="2" borderId="0" xfId="1" applyFont="1" applyFill="1"/>
    <xf numFmtId="0" fontId="27" fillId="6" borderId="47" xfId="3" applyFont="1" applyFill="1" applyBorder="1" applyAlignment="1">
      <alignment horizontal="center" vertical="center" wrapText="1"/>
    </xf>
    <xf numFmtId="0" fontId="27" fillId="2" borderId="48" xfId="2" applyFont="1" applyFill="1" applyBorder="1" applyAlignment="1">
      <alignment horizontal="center" vertical="center"/>
    </xf>
    <xf numFmtId="0" fontId="28" fillId="2" borderId="48" xfId="2" applyFont="1" applyFill="1" applyBorder="1" applyAlignment="1">
      <alignment horizontal="center" vertical="center"/>
    </xf>
    <xf numFmtId="0" fontId="27" fillId="2" borderId="49" xfId="2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27" fillId="2" borderId="46" xfId="2" applyFont="1" applyFill="1" applyBorder="1" applyAlignment="1">
      <alignment horizontal="center" vertical="center"/>
    </xf>
    <xf numFmtId="0" fontId="28" fillId="2" borderId="46" xfId="2" applyFont="1" applyFill="1" applyBorder="1" applyAlignment="1">
      <alignment horizontal="center" vertical="center"/>
    </xf>
    <xf numFmtId="0" fontId="27" fillId="6" borderId="50" xfId="2" applyFont="1" applyFill="1" applyBorder="1" applyAlignment="1">
      <alignment horizontal="center" vertical="center"/>
    </xf>
    <xf numFmtId="1" fontId="27" fillId="6" borderId="50" xfId="2" applyNumberFormat="1" applyFont="1" applyFill="1" applyBorder="1" applyAlignment="1">
      <alignment horizontal="center" vertical="center"/>
    </xf>
    <xf numFmtId="0" fontId="27" fillId="2" borderId="0" xfId="2" applyFont="1" applyFill="1" applyAlignment="1">
      <alignment horizontal="center" vertical="center"/>
    </xf>
    <xf numFmtId="0" fontId="28" fillId="2" borderId="0" xfId="2" applyFont="1" applyFill="1" applyAlignment="1">
      <alignment horizontal="center" vertical="center"/>
    </xf>
    <xf numFmtId="0" fontId="27" fillId="2" borderId="13" xfId="2" applyFont="1" applyFill="1" applyBorder="1" applyAlignment="1">
      <alignment horizontal="center" vertical="center"/>
    </xf>
    <xf numFmtId="0" fontId="28" fillId="2" borderId="13" xfId="2" applyFont="1" applyFill="1" applyBorder="1" applyAlignment="1">
      <alignment horizontal="center" vertical="center"/>
    </xf>
    <xf numFmtId="0" fontId="27" fillId="6" borderId="47" xfId="2" applyFont="1" applyFill="1" applyBorder="1" applyAlignment="1">
      <alignment horizontal="center" vertical="center"/>
    </xf>
    <xf numFmtId="1" fontId="27" fillId="6" borderId="47" xfId="2" applyNumberFormat="1" applyFont="1" applyFill="1" applyBorder="1" applyAlignment="1">
      <alignment horizontal="center" vertical="center"/>
    </xf>
    <xf numFmtId="0" fontId="27" fillId="6" borderId="11" xfId="2" applyFont="1" applyFill="1" applyBorder="1" applyAlignment="1">
      <alignment horizontal="center" vertical="center" wrapText="1"/>
    </xf>
    <xf numFmtId="0" fontId="27" fillId="6" borderId="31" xfId="2" applyFont="1" applyFill="1" applyBorder="1" applyAlignment="1">
      <alignment horizontal="center" vertical="center" wrapText="1"/>
    </xf>
    <xf numFmtId="0" fontId="27" fillId="6" borderId="9" xfId="2" applyFont="1" applyFill="1" applyBorder="1" applyAlignment="1">
      <alignment horizontal="center" vertical="center" wrapText="1"/>
    </xf>
    <xf numFmtId="166" fontId="28" fillId="2" borderId="51" xfId="2" applyNumberFormat="1" applyFont="1" applyFill="1" applyBorder="1" applyAlignment="1">
      <alignment horizontal="center" vertical="center"/>
    </xf>
    <xf numFmtId="166" fontId="28" fillId="2" borderId="52" xfId="2" applyNumberFormat="1" applyFont="1" applyFill="1" applyBorder="1" applyAlignment="1">
      <alignment horizontal="center" vertical="center"/>
    </xf>
    <xf numFmtId="166" fontId="28" fillId="2" borderId="53" xfId="2" applyNumberFormat="1" applyFont="1" applyFill="1" applyBorder="1" applyAlignment="1">
      <alignment horizontal="center" vertical="center"/>
    </xf>
    <xf numFmtId="166" fontId="28" fillId="2" borderId="54" xfId="2" applyNumberFormat="1" applyFont="1" applyFill="1" applyBorder="1" applyAlignment="1">
      <alignment horizontal="center" vertical="center"/>
    </xf>
    <xf numFmtId="166" fontId="28" fillId="2" borderId="37" xfId="2" applyNumberFormat="1" applyFont="1" applyFill="1" applyBorder="1" applyAlignment="1">
      <alignment horizontal="center" vertical="center"/>
    </xf>
    <xf numFmtId="166" fontId="28" fillId="2" borderId="55" xfId="2" applyNumberFormat="1" applyFont="1" applyFill="1" applyBorder="1" applyAlignment="1">
      <alignment horizontal="center" vertical="center"/>
    </xf>
    <xf numFmtId="166" fontId="27" fillId="6" borderId="9" xfId="2" applyNumberFormat="1" applyFont="1" applyFill="1" applyBorder="1" applyAlignment="1">
      <alignment horizontal="center" vertical="center"/>
    </xf>
    <xf numFmtId="166" fontId="27" fillId="6" borderId="56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4" fillId="2" borderId="1" xfId="1" applyFont="1" applyFill="1" applyBorder="1"/>
    <xf numFmtId="0" fontId="16" fillId="2" borderId="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6" fillId="2" borderId="11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4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right" vertical="center"/>
    </xf>
    <xf numFmtId="165" fontId="3" fillId="2" borderId="0" xfId="2" applyNumberFormat="1" applyFont="1" applyFill="1" applyAlignment="1">
      <alignment horizontal="left" vertical="center"/>
    </xf>
    <xf numFmtId="0" fontId="27" fillId="6" borderId="2" xfId="3" applyFont="1" applyFill="1" applyBorder="1" applyAlignment="1">
      <alignment horizontal="center" vertical="center"/>
    </xf>
    <xf numFmtId="0" fontId="27" fillId="6" borderId="46" xfId="3" applyFont="1" applyFill="1" applyBorder="1" applyAlignment="1">
      <alignment horizontal="center" vertical="center"/>
    </xf>
    <xf numFmtId="0" fontId="27" fillId="6" borderId="11" xfId="3" applyFont="1" applyFill="1" applyBorder="1" applyAlignment="1">
      <alignment horizontal="center" vertical="center" wrapText="1"/>
    </xf>
    <xf numFmtId="0" fontId="27" fillId="6" borderId="8" xfId="3" applyFont="1" applyFill="1" applyBorder="1" applyAlignment="1">
      <alignment horizontal="center" vertical="center" wrapText="1"/>
    </xf>
    <xf numFmtId="0" fontId="27" fillId="6" borderId="9" xfId="3" applyFont="1" applyFill="1" applyBorder="1" applyAlignment="1">
      <alignment horizontal="center" vertical="center" wrapText="1"/>
    </xf>
    <xf numFmtId="0" fontId="27" fillId="6" borderId="11" xfId="2" applyFont="1" applyFill="1" applyBorder="1" applyAlignment="1">
      <alignment horizontal="center" vertical="center"/>
    </xf>
    <xf numFmtId="0" fontId="27" fillId="6" borderId="8" xfId="2" applyFont="1" applyFill="1" applyBorder="1" applyAlignment="1">
      <alignment horizontal="center" vertical="center"/>
    </xf>
    <xf numFmtId="0" fontId="27" fillId="6" borderId="9" xfId="2" applyFont="1" applyFill="1" applyBorder="1" applyAlignment="1">
      <alignment horizontal="center" vertical="center"/>
    </xf>
    <xf numFmtId="166" fontId="27" fillId="6" borderId="11" xfId="2" applyNumberFormat="1" applyFont="1" applyFill="1" applyBorder="1" applyAlignment="1">
      <alignment horizontal="center" vertical="center"/>
    </xf>
    <xf numFmtId="166" fontId="27" fillId="6" borderId="33" xfId="2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30" fillId="2" borderId="0" xfId="1" applyFont="1" applyFill="1" applyAlignment="1">
      <alignment horizontal="center" vertical="center"/>
    </xf>
    <xf numFmtId="164" fontId="8" fillId="2" borderId="0" xfId="0" applyNumberFormat="1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left" vertical="center"/>
    </xf>
    <xf numFmtId="18" fontId="12" fillId="2" borderId="0" xfId="0" applyNumberFormat="1" applyFont="1" applyFill="1" applyAlignment="1">
      <alignment horizontal="left"/>
    </xf>
    <xf numFmtId="0" fontId="29" fillId="2" borderId="0" xfId="0" applyFont="1" applyFill="1" applyAlignment="1">
      <alignment horizontal="center" vertical="center"/>
    </xf>
    <xf numFmtId="0" fontId="30" fillId="2" borderId="0" xfId="1" applyFont="1" applyFill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0" fillId="2" borderId="0" xfId="0" applyFont="1" applyFill="1"/>
    <xf numFmtId="0" fontId="28" fillId="2" borderId="0" xfId="0" applyFont="1" applyFill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/>
    </xf>
    <xf numFmtId="0" fontId="26" fillId="3" borderId="9" xfId="0" applyFont="1" applyFill="1" applyBorder="1" applyAlignment="1">
      <alignment horizontal="center" vertical="center"/>
    </xf>
    <xf numFmtId="18" fontId="6" fillId="2" borderId="0" xfId="0" applyNumberFormat="1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31" fillId="3" borderId="37" xfId="0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6" fillId="2" borderId="0" xfId="1" applyFont="1" applyFill="1"/>
    <xf numFmtId="0" fontId="8" fillId="2" borderId="0" xfId="1" applyFont="1" applyFill="1" applyAlignment="1">
      <alignment horizontal="left"/>
    </xf>
    <xf numFmtId="0" fontId="30" fillId="2" borderId="0" xfId="2" applyFont="1" applyFill="1" applyAlignment="1">
      <alignment horizontal="right" vertical="top"/>
    </xf>
    <xf numFmtId="0" fontId="7" fillId="2" borderId="0" xfId="1" applyFont="1" applyFill="1" applyAlignment="1">
      <alignment vertical="center"/>
    </xf>
    <xf numFmtId="164" fontId="8" fillId="2" borderId="0" xfId="2" applyNumberFormat="1" applyFont="1" applyFill="1" applyAlignment="1">
      <alignment horizontal="left" vertical="center"/>
    </xf>
    <xf numFmtId="164" fontId="8" fillId="2" borderId="0" xfId="2" applyNumberFormat="1" applyFont="1" applyFill="1" applyAlignment="1">
      <alignment vertical="center"/>
    </xf>
    <xf numFmtId="0" fontId="7" fillId="2" borderId="0" xfId="2" applyFont="1" applyFill="1" applyAlignment="1">
      <alignment vertical="center"/>
    </xf>
    <xf numFmtId="0" fontId="7" fillId="2" borderId="0" xfId="1" applyFont="1" applyFill="1" applyAlignment="1">
      <alignment horizontal="right" vertical="center"/>
    </xf>
    <xf numFmtId="18" fontId="12" fillId="2" borderId="0" xfId="1" applyNumberFormat="1" applyFont="1" applyFill="1"/>
    <xf numFmtId="0" fontId="30" fillId="2" borderId="0" xfId="1" applyFont="1" applyFill="1" applyAlignment="1">
      <alignment horizontal="right" vertical="center"/>
    </xf>
    <xf numFmtId="0" fontId="30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vertical="center"/>
    </xf>
    <xf numFmtId="165" fontId="8" fillId="2" borderId="0" xfId="1" applyNumberFormat="1" applyFont="1" applyFill="1" applyAlignment="1">
      <alignment horizontal="left" vertical="center"/>
    </xf>
    <xf numFmtId="165" fontId="8" fillId="2" borderId="0" xfId="1" applyNumberFormat="1" applyFont="1" applyFill="1" applyAlignment="1">
      <alignment vertical="center"/>
    </xf>
    <xf numFmtId="0" fontId="30" fillId="2" borderId="0" xfId="2" applyFont="1" applyFill="1" applyAlignment="1">
      <alignment horizontal="right" vertical="top" indent="6"/>
    </xf>
  </cellXfs>
  <cellStyles count="4">
    <cellStyle name="Normal" xfId="0" builtinId="0"/>
    <cellStyle name="Normal 2" xfId="1" xr:uid="{39F8DF98-9BA5-44B9-BCD7-46BCB2430162}"/>
    <cellStyle name="Normal 2 2" xfId="2" xr:uid="{5DD15C6E-6177-4389-8A7D-9E7057BCF752}"/>
    <cellStyle name="Normal 2 3" xfId="3" xr:uid="{B1FE7693-6D06-4820-95AA-21EE80639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12" dropStyle="combo" dx="16" fmlaLink="TABLE!$BM$37" fmlaRange="TABLE!$BM$16:$BM$35" sel="20" val="8"/>
</file>

<file path=xl/ctrlProps/ctrlProp2.xml><?xml version="1.0" encoding="utf-8"?>
<formControlPr xmlns="http://schemas.microsoft.com/office/spreadsheetml/2009/9/main" objectType="Drop" dropLines="7" dropStyle="combo" dx="16" fmlaLink="TABLE!$BN$37" fmlaRange="TABLE!$BO$16:$BO$19" sel="3" val="0"/>
</file>

<file path=xl/ctrlProps/ctrlProp3.xml><?xml version="1.0" encoding="utf-8"?>
<formControlPr xmlns="http://schemas.microsoft.com/office/spreadsheetml/2009/9/main" objectType="Drop" dropLines="7" dropStyle="combo" dx="16" fmlaLink="TABLE!$BO$37" fmlaRange="TABLE!$BO$21:$BO$23" sel="3" val="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155575</xdr:colOff>
      <xdr:row>0</xdr:row>
      <xdr:rowOff>0</xdr:rowOff>
    </xdr:from>
    <xdr:ext cx="179029" cy="314325"/>
    <xdr:sp macro="" textlink="">
      <xdr:nvSpPr>
        <xdr:cNvPr id="2" name="Text Box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3404850" y="0"/>
          <a:ext cx="179029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en-A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297180</xdr:colOff>
          <xdr:row>1</xdr:row>
          <xdr:rowOff>0</xdr:rowOff>
        </xdr:from>
        <xdr:to>
          <xdr:col>25</xdr:col>
          <xdr:colOff>228600</xdr:colOff>
          <xdr:row>5</xdr:row>
          <xdr:rowOff>68580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254000</xdr:colOff>
      <xdr:row>9</xdr:row>
      <xdr:rowOff>165100</xdr:rowOff>
    </xdr:from>
    <xdr:to>
      <xdr:col>15</xdr:col>
      <xdr:colOff>408782</xdr:colOff>
      <xdr:row>10</xdr:row>
      <xdr:rowOff>65880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02675" y="2422525"/>
          <a:ext cx="154782" cy="15795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19</xdr:col>
      <xdr:colOff>439008</xdr:colOff>
      <xdr:row>1</xdr:row>
      <xdr:rowOff>76200</xdr:rowOff>
    </xdr:from>
    <xdr:to>
      <xdr:col>19</xdr:col>
      <xdr:colOff>439008</xdr:colOff>
      <xdr:row>10</xdr:row>
      <xdr:rowOff>50800</xdr:rowOff>
    </xdr:to>
    <xdr:sp macro="" textlink="">
      <xdr:nvSpPr>
        <xdr:cNvPr id="5" name="Line 1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1021283" y="333375"/>
          <a:ext cx="0" cy="22320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458058</xdr:colOff>
      <xdr:row>7</xdr:row>
      <xdr:rowOff>130174</xdr:rowOff>
    </xdr:from>
    <xdr:to>
      <xdr:col>15</xdr:col>
      <xdr:colOff>191509</xdr:colOff>
      <xdr:row>7</xdr:row>
      <xdr:rowOff>130174</xdr:rowOff>
    </xdr:to>
    <xdr:sp macro="" textlink="">
      <xdr:nvSpPr>
        <xdr:cNvPr id="6" name="Line 15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7839933" y="1911349"/>
          <a:ext cx="800251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452113</xdr:colOff>
      <xdr:row>8</xdr:row>
      <xdr:rowOff>104775</xdr:rowOff>
    </xdr:from>
    <xdr:to>
      <xdr:col>15</xdr:col>
      <xdr:colOff>452113</xdr:colOff>
      <xdr:row>10</xdr:row>
      <xdr:rowOff>41275</xdr:rowOff>
    </xdr:to>
    <xdr:sp macro="" textlink="">
      <xdr:nvSpPr>
        <xdr:cNvPr id="7" name="Line 15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8900788" y="2124075"/>
          <a:ext cx="0" cy="43180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457200</xdr:colOff>
      <xdr:row>4</xdr:row>
      <xdr:rowOff>41274</xdr:rowOff>
    </xdr:from>
    <xdr:to>
      <xdr:col>16</xdr:col>
      <xdr:colOff>228600</xdr:colOff>
      <xdr:row>4</xdr:row>
      <xdr:rowOff>41274</xdr:rowOff>
    </xdr:to>
    <xdr:sp macro="" textlink="">
      <xdr:nvSpPr>
        <xdr:cNvPr id="8" name="Line 15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 flipH="1">
          <a:off x="7839075" y="1050924"/>
          <a:ext cx="137160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295730</xdr:colOff>
      <xdr:row>5</xdr:row>
      <xdr:rowOff>25400</xdr:rowOff>
    </xdr:from>
    <xdr:to>
      <xdr:col>15</xdr:col>
      <xdr:colOff>255312</xdr:colOff>
      <xdr:row>5</xdr:row>
      <xdr:rowOff>25400</xdr:rowOff>
    </xdr:to>
    <xdr:sp macro="" textlink="">
      <xdr:nvSpPr>
        <xdr:cNvPr id="9" name="Line 16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8211005" y="1292225"/>
          <a:ext cx="49298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254001</xdr:colOff>
      <xdr:row>4</xdr:row>
      <xdr:rowOff>104774</xdr:rowOff>
    </xdr:from>
    <xdr:to>
      <xdr:col>15</xdr:col>
      <xdr:colOff>254001</xdr:colOff>
      <xdr:row>5</xdr:row>
      <xdr:rowOff>28573</xdr:rowOff>
    </xdr:to>
    <xdr:sp macro="" textlink="">
      <xdr:nvSpPr>
        <xdr:cNvPr id="10" name="Line 16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 flipV="1">
          <a:off x="8702676" y="1114424"/>
          <a:ext cx="0" cy="1809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14</xdr:col>
      <xdr:colOff>346530</xdr:colOff>
      <xdr:row>6</xdr:row>
      <xdr:rowOff>25399</xdr:rowOff>
    </xdr:from>
    <xdr:to>
      <xdr:col>15</xdr:col>
      <xdr:colOff>248710</xdr:colOff>
      <xdr:row>6</xdr:row>
      <xdr:rowOff>25399</xdr:rowOff>
    </xdr:to>
    <xdr:sp macro="" textlink="">
      <xdr:nvSpPr>
        <xdr:cNvPr id="11" name="Line 16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 flipV="1">
          <a:off x="8261805" y="1549399"/>
          <a:ext cx="4355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248709</xdr:colOff>
      <xdr:row>6</xdr:row>
      <xdr:rowOff>25399</xdr:rowOff>
    </xdr:from>
    <xdr:to>
      <xdr:col>15</xdr:col>
      <xdr:colOff>248709</xdr:colOff>
      <xdr:row>6</xdr:row>
      <xdr:rowOff>168274</xdr:rowOff>
    </xdr:to>
    <xdr:sp macro="" textlink="">
      <xdr:nvSpPr>
        <xdr:cNvPr id="12" name="Line 16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8697384" y="1549399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16</xdr:col>
      <xdr:colOff>144942</xdr:colOff>
      <xdr:row>3</xdr:row>
      <xdr:rowOff>214630</xdr:rowOff>
    </xdr:from>
    <xdr:to>
      <xdr:col>20</xdr:col>
      <xdr:colOff>50801</xdr:colOff>
      <xdr:row>3</xdr:row>
      <xdr:rowOff>214630</xdr:rowOff>
    </xdr:to>
    <xdr:sp macro="" textlink="">
      <xdr:nvSpPr>
        <xdr:cNvPr id="13" name="Line 18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 flipH="1" flipV="1">
          <a:off x="9127017" y="967105"/>
          <a:ext cx="2039459" cy="0"/>
        </a:xfrm>
        <a:prstGeom prst="line">
          <a:avLst/>
        </a:prstGeom>
        <a:noFill/>
        <a:ln w="28575">
          <a:solidFill>
            <a:srgbClr val="000000"/>
          </a:solidFill>
          <a:prstDash val="sysDot"/>
          <a:round/>
          <a:headEnd type="stealth" w="med" len="med"/>
          <a:tailEnd type="stealth" w="med" len="med"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16</xdr:col>
      <xdr:colOff>88477</xdr:colOff>
      <xdr:row>3</xdr:row>
      <xdr:rowOff>219072</xdr:rowOff>
    </xdr:from>
    <xdr:to>
      <xdr:col>16</xdr:col>
      <xdr:colOff>88477</xdr:colOff>
      <xdr:row>7</xdr:row>
      <xdr:rowOff>31072</xdr:rowOff>
    </xdr:to>
    <xdr:sp macro="" textlink="">
      <xdr:nvSpPr>
        <xdr:cNvPr id="14" name="Line 18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 flipH="1" flipV="1">
          <a:off x="9070552" y="971547"/>
          <a:ext cx="0" cy="840700"/>
        </a:xfrm>
        <a:prstGeom prst="line">
          <a:avLst/>
        </a:prstGeom>
        <a:noFill/>
        <a:ln w="28575">
          <a:solidFill>
            <a:srgbClr val="000000"/>
          </a:solidFill>
          <a:prstDash val="sysDot"/>
          <a:round/>
          <a:headEnd type="stealth" w="med" len="med"/>
          <a:tailEnd type="stealth" w="med" len="med"/>
        </a:ln>
      </xdr:spPr>
    </xdr:sp>
    <xdr:clientData/>
  </xdr:twoCellAnchor>
  <xdr:twoCellAnchor>
    <xdr:from>
      <xdr:col>16</xdr:col>
      <xdr:colOff>231223</xdr:colOff>
      <xdr:row>1</xdr:row>
      <xdr:rowOff>142875</xdr:rowOff>
    </xdr:from>
    <xdr:to>
      <xdr:col>16</xdr:col>
      <xdr:colOff>231223</xdr:colOff>
      <xdr:row>4</xdr:row>
      <xdr:rowOff>33655</xdr:rowOff>
    </xdr:to>
    <xdr:sp macro="" textlink="">
      <xdr:nvSpPr>
        <xdr:cNvPr id="15" name="Line 18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 flipH="1" flipV="1">
          <a:off x="9213298" y="400050"/>
          <a:ext cx="0" cy="64325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354897</xdr:colOff>
      <xdr:row>7</xdr:row>
      <xdr:rowOff>31322</xdr:rowOff>
    </xdr:from>
    <xdr:to>
      <xdr:col>16</xdr:col>
      <xdr:colOff>210548</xdr:colOff>
      <xdr:row>8</xdr:row>
      <xdr:rowOff>61611</xdr:rowOff>
    </xdr:to>
    <xdr:sp macro="" textlink="">
      <xdr:nvSpPr>
        <xdr:cNvPr id="16" name="Isosceles Tri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 rot="10800000" flipH="1">
          <a:off x="8803572" y="1812497"/>
          <a:ext cx="389051" cy="268414"/>
        </a:xfrm>
        <a:prstGeom prst="triangle">
          <a:avLst>
            <a:gd name="adj" fmla="val 100000"/>
          </a:avLst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192113</xdr:colOff>
      <xdr:row>7</xdr:row>
      <xdr:rowOff>130175</xdr:rowOff>
    </xdr:from>
    <xdr:to>
      <xdr:col>15</xdr:col>
      <xdr:colOff>448734</xdr:colOff>
      <xdr:row>8</xdr:row>
      <xdr:rowOff>92075</xdr:rowOff>
    </xdr:to>
    <xdr:sp macro="" textlink="">
      <xdr:nvSpPr>
        <xdr:cNvPr id="17" name="Line 15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 flipH="1" flipV="1">
          <a:off x="8640788" y="1911350"/>
          <a:ext cx="256621" cy="200025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270330</xdr:colOff>
      <xdr:row>7</xdr:row>
      <xdr:rowOff>214630</xdr:rowOff>
    </xdr:from>
    <xdr:to>
      <xdr:col>20</xdr:col>
      <xdr:colOff>44730</xdr:colOff>
      <xdr:row>7</xdr:row>
      <xdr:rowOff>214630</xdr:rowOff>
    </xdr:to>
    <xdr:sp macro="" textlink="">
      <xdr:nvSpPr>
        <xdr:cNvPr id="18" name="Line 18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ShapeType="1"/>
        </xdr:cNvSpPr>
      </xdr:nvSpPr>
      <xdr:spPr bwMode="auto">
        <a:xfrm flipH="1" flipV="1">
          <a:off x="9252405" y="1995805"/>
          <a:ext cx="1908000" cy="0"/>
        </a:xfrm>
        <a:prstGeom prst="line">
          <a:avLst/>
        </a:prstGeom>
        <a:noFill/>
        <a:ln w="28575">
          <a:solidFill>
            <a:srgbClr val="000000"/>
          </a:solidFill>
          <a:prstDash val="sysDot"/>
          <a:round/>
          <a:headEnd type="stealth" w="med" len="med"/>
          <a:tailEnd type="stealth" w="med" len="med"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15</xdr:col>
      <xdr:colOff>156433</xdr:colOff>
      <xdr:row>7</xdr:row>
      <xdr:rowOff>130175</xdr:rowOff>
    </xdr:from>
    <xdr:to>
      <xdr:col>15</xdr:col>
      <xdr:colOff>494092</xdr:colOff>
      <xdr:row>8</xdr:row>
      <xdr:rowOff>206375</xdr:rowOff>
    </xdr:to>
    <xdr:sp macro="" textlink="">
      <xdr:nvSpPr>
        <xdr:cNvPr id="19" name="Line 1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ShapeType="1"/>
        </xdr:cNvSpPr>
      </xdr:nvSpPr>
      <xdr:spPr bwMode="auto">
        <a:xfrm flipH="1">
          <a:off x="8605108" y="1911350"/>
          <a:ext cx="337659" cy="314325"/>
        </a:xfrm>
        <a:prstGeom prst="line">
          <a:avLst/>
        </a:prstGeom>
        <a:noFill/>
        <a:ln w="28575">
          <a:solidFill>
            <a:srgbClr val="000000"/>
          </a:solidFill>
          <a:prstDash val="sysDot"/>
          <a:round/>
          <a:headEnd type="stealth" w="med" len="med"/>
          <a:tailEnd type="stealth" w="med" len="med"/>
        </a:ln>
      </xdr:spPr>
    </xdr:sp>
    <xdr:clientData/>
  </xdr:twoCellAnchor>
  <xdr:twoCellAnchor>
    <xdr:from>
      <xdr:col>15</xdr:col>
      <xdr:colOff>473328</xdr:colOff>
      <xdr:row>3</xdr:row>
      <xdr:rowOff>15875</xdr:rowOff>
    </xdr:from>
    <xdr:to>
      <xdr:col>16</xdr:col>
      <xdr:colOff>358625</xdr:colOff>
      <xdr:row>4</xdr:row>
      <xdr:rowOff>28575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 flipH="1">
          <a:off x="8922003" y="768350"/>
          <a:ext cx="418697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A</a:t>
          </a:r>
        </a:p>
      </xdr:txBody>
    </xdr:sp>
    <xdr:clientData/>
  </xdr:twoCellAnchor>
  <xdr:twoCellAnchor>
    <xdr:from>
      <xdr:col>19</xdr:col>
      <xdr:colOff>526749</xdr:colOff>
      <xdr:row>3</xdr:row>
      <xdr:rowOff>79375</xdr:rowOff>
    </xdr:from>
    <xdr:to>
      <xdr:col>20</xdr:col>
      <xdr:colOff>399346</xdr:colOff>
      <xdr:row>4</xdr:row>
      <xdr:rowOff>92075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 flipH="1">
          <a:off x="11109024" y="831850"/>
          <a:ext cx="405997" cy="269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B</a:t>
          </a:r>
        </a:p>
      </xdr:txBody>
    </xdr:sp>
    <xdr:clientData/>
  </xdr:twoCellAnchor>
  <xdr:twoCellAnchor>
    <xdr:from>
      <xdr:col>19</xdr:col>
      <xdr:colOff>406804</xdr:colOff>
      <xdr:row>7</xdr:row>
      <xdr:rowOff>79375</xdr:rowOff>
    </xdr:from>
    <xdr:to>
      <xdr:col>20</xdr:col>
      <xdr:colOff>292101</xdr:colOff>
      <xdr:row>8</xdr:row>
      <xdr:rowOff>104775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 flipH="1">
          <a:off x="10989079" y="1860550"/>
          <a:ext cx="418697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en-US" sz="1200" b="1">
              <a:latin typeface="CG Times"/>
            </a:rPr>
            <a:t>C</a:t>
          </a:r>
        </a:p>
      </xdr:txBody>
    </xdr:sp>
    <xdr:clientData/>
  </xdr:twoCellAnchor>
  <xdr:twoCellAnchor>
    <xdr:from>
      <xdr:col>15</xdr:col>
      <xdr:colOff>490261</xdr:colOff>
      <xdr:row>7</xdr:row>
      <xdr:rowOff>15875</xdr:rowOff>
    </xdr:from>
    <xdr:to>
      <xdr:col>16</xdr:col>
      <xdr:colOff>375558</xdr:colOff>
      <xdr:row>8</xdr:row>
      <xdr:rowOff>41275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 flipH="1">
          <a:off x="8938936" y="1797050"/>
          <a:ext cx="418697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D</a:t>
          </a:r>
        </a:p>
      </xdr:txBody>
    </xdr:sp>
    <xdr:clientData/>
  </xdr:twoCellAnchor>
  <xdr:twoCellAnchor>
    <xdr:from>
      <xdr:col>14</xdr:col>
      <xdr:colOff>492479</xdr:colOff>
      <xdr:row>8</xdr:row>
      <xdr:rowOff>180975</xdr:rowOff>
    </xdr:from>
    <xdr:to>
      <xdr:col>15</xdr:col>
      <xdr:colOff>283231</xdr:colOff>
      <xdr:row>9</xdr:row>
      <xdr:rowOff>155575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 flipH="1">
          <a:off x="8407754" y="2200275"/>
          <a:ext cx="324152" cy="2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1">
              <a:latin typeface="CG Times"/>
            </a:rPr>
            <a:t>E</a:t>
          </a:r>
        </a:p>
      </xdr:txBody>
    </xdr:sp>
    <xdr:clientData/>
  </xdr:twoCellAnchor>
  <xdr:twoCellAnchor>
    <xdr:from>
      <xdr:col>16</xdr:col>
      <xdr:colOff>442687</xdr:colOff>
      <xdr:row>1</xdr:row>
      <xdr:rowOff>79375</xdr:rowOff>
    </xdr:from>
    <xdr:to>
      <xdr:col>17</xdr:col>
      <xdr:colOff>206427</xdr:colOff>
      <xdr:row>2</xdr:row>
      <xdr:rowOff>117475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 flipH="1">
          <a:off x="9424762" y="336550"/>
          <a:ext cx="29714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1</a:t>
          </a:r>
        </a:p>
      </xdr:txBody>
    </xdr:sp>
    <xdr:clientData/>
  </xdr:twoCellAnchor>
  <xdr:twoCellAnchor>
    <xdr:from>
      <xdr:col>17</xdr:col>
      <xdr:colOff>396926</xdr:colOff>
      <xdr:row>1</xdr:row>
      <xdr:rowOff>92075</xdr:rowOff>
    </xdr:from>
    <xdr:to>
      <xdr:col>18</xdr:col>
      <xdr:colOff>160666</xdr:colOff>
      <xdr:row>2</xdr:row>
      <xdr:rowOff>130175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9912401" y="349250"/>
          <a:ext cx="29714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2</a:t>
          </a:r>
        </a:p>
      </xdr:txBody>
    </xdr:sp>
    <xdr:clientData/>
  </xdr:twoCellAnchor>
  <xdr:twoCellAnchor>
    <xdr:from>
      <xdr:col>18</xdr:col>
      <xdr:colOff>395515</xdr:colOff>
      <xdr:row>1</xdr:row>
      <xdr:rowOff>104775</xdr:rowOff>
    </xdr:from>
    <xdr:to>
      <xdr:col>19</xdr:col>
      <xdr:colOff>159255</xdr:colOff>
      <xdr:row>2</xdr:row>
      <xdr:rowOff>142875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 flipH="1">
          <a:off x="10444390" y="361950"/>
          <a:ext cx="29714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3</a:t>
          </a:r>
        </a:p>
      </xdr:txBody>
    </xdr:sp>
    <xdr:clientData/>
  </xdr:twoCellAnchor>
  <xdr:twoCellAnchor>
    <xdr:from>
      <xdr:col>18</xdr:col>
      <xdr:colOff>254203</xdr:colOff>
      <xdr:row>9</xdr:row>
      <xdr:rowOff>180975</xdr:rowOff>
    </xdr:from>
    <xdr:to>
      <xdr:col>19</xdr:col>
      <xdr:colOff>17943</xdr:colOff>
      <xdr:row>10</xdr:row>
      <xdr:rowOff>219075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 flipH="1">
          <a:off x="10303078" y="2438400"/>
          <a:ext cx="29714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4</a:t>
          </a:r>
        </a:p>
      </xdr:txBody>
    </xdr:sp>
    <xdr:clientData/>
  </xdr:twoCellAnchor>
  <xdr:twoCellAnchor>
    <xdr:from>
      <xdr:col>17</xdr:col>
      <xdr:colOff>266903</xdr:colOff>
      <xdr:row>9</xdr:row>
      <xdr:rowOff>168275</xdr:rowOff>
    </xdr:from>
    <xdr:to>
      <xdr:col>18</xdr:col>
      <xdr:colOff>30643</xdr:colOff>
      <xdr:row>10</xdr:row>
      <xdr:rowOff>206375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 flipH="1">
          <a:off x="9782378" y="2425700"/>
          <a:ext cx="29714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5</a:t>
          </a:r>
        </a:p>
      </xdr:txBody>
    </xdr:sp>
    <xdr:clientData/>
  </xdr:twoCellAnchor>
  <xdr:twoCellAnchor>
    <xdr:from>
      <xdr:col>16</xdr:col>
      <xdr:colOff>291295</xdr:colOff>
      <xdr:row>9</xdr:row>
      <xdr:rowOff>168275</xdr:rowOff>
    </xdr:from>
    <xdr:to>
      <xdr:col>17</xdr:col>
      <xdr:colOff>55035</xdr:colOff>
      <xdr:row>10</xdr:row>
      <xdr:rowOff>219075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 flipH="1">
          <a:off x="9273370" y="2425700"/>
          <a:ext cx="297140" cy="307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6</a:t>
          </a:r>
        </a:p>
      </xdr:txBody>
    </xdr:sp>
    <xdr:clientData/>
  </xdr:twoCellAnchor>
  <xdr:twoCellAnchor>
    <xdr:from>
      <xdr:col>14</xdr:col>
      <xdr:colOff>83861</xdr:colOff>
      <xdr:row>5</xdr:row>
      <xdr:rowOff>130175</xdr:rowOff>
    </xdr:from>
    <xdr:to>
      <xdr:col>14</xdr:col>
      <xdr:colOff>381001</xdr:colOff>
      <xdr:row>6</xdr:row>
      <xdr:rowOff>155575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 flipH="1">
          <a:off x="7999136" y="1397000"/>
          <a:ext cx="297140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7</a:t>
          </a:r>
        </a:p>
      </xdr:txBody>
    </xdr:sp>
    <xdr:clientData/>
  </xdr:twoCellAnchor>
  <xdr:twoCellAnchor>
    <xdr:from>
      <xdr:col>14</xdr:col>
      <xdr:colOff>67734</xdr:colOff>
      <xdr:row>4</xdr:row>
      <xdr:rowOff>142875</xdr:rowOff>
    </xdr:from>
    <xdr:to>
      <xdr:col>14</xdr:col>
      <xdr:colOff>317501</xdr:colOff>
      <xdr:row>5</xdr:row>
      <xdr:rowOff>168275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 flipH="1">
          <a:off x="7983009" y="1152525"/>
          <a:ext cx="249767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200" b="1">
              <a:latin typeface="CG Times"/>
            </a:rPr>
            <a:t>8</a:t>
          </a:r>
        </a:p>
      </xdr:txBody>
    </xdr:sp>
    <xdr:clientData/>
  </xdr:twoCellAnchor>
  <xdr:twoCellAnchor>
    <xdr:from>
      <xdr:col>18</xdr:col>
      <xdr:colOff>514351</xdr:colOff>
      <xdr:row>2</xdr:row>
      <xdr:rowOff>92075</xdr:rowOff>
    </xdr:from>
    <xdr:to>
      <xdr:col>18</xdr:col>
      <xdr:colOff>514351</xdr:colOff>
      <xdr:row>3</xdr:row>
      <xdr:rowOff>168275</xdr:rowOff>
    </xdr:to>
    <xdr:sp macro="" textlink="">
      <xdr:nvSpPr>
        <xdr:cNvPr id="33" name="Line 16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>
          <a:off x="10563226" y="5873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17</xdr:col>
      <xdr:colOff>517526</xdr:colOff>
      <xdr:row>2</xdr:row>
      <xdr:rowOff>92075</xdr:rowOff>
    </xdr:from>
    <xdr:to>
      <xdr:col>17</xdr:col>
      <xdr:colOff>517526</xdr:colOff>
      <xdr:row>3</xdr:row>
      <xdr:rowOff>130175</xdr:rowOff>
    </xdr:to>
    <xdr:sp macro="" textlink="">
      <xdr:nvSpPr>
        <xdr:cNvPr id="34" name="Line 16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10033001" y="58737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403226</xdr:colOff>
      <xdr:row>3</xdr:row>
      <xdr:rowOff>130175</xdr:rowOff>
    </xdr:from>
    <xdr:to>
      <xdr:col>17</xdr:col>
      <xdr:colOff>508001</xdr:colOff>
      <xdr:row>3</xdr:row>
      <xdr:rowOff>130175</xdr:rowOff>
    </xdr:to>
    <xdr:sp macro="" textlink="">
      <xdr:nvSpPr>
        <xdr:cNvPr id="35" name="Line 16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 flipH="1">
          <a:off x="9918701" y="8826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17</xdr:col>
      <xdr:colOff>34926</xdr:colOff>
      <xdr:row>2</xdr:row>
      <xdr:rowOff>92075</xdr:rowOff>
    </xdr:from>
    <xdr:to>
      <xdr:col>17</xdr:col>
      <xdr:colOff>34926</xdr:colOff>
      <xdr:row>3</xdr:row>
      <xdr:rowOff>139700</xdr:rowOff>
    </xdr:to>
    <xdr:sp macro="" textlink="">
      <xdr:nvSpPr>
        <xdr:cNvPr id="36" name="Line 19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>
          <a:off x="9550401" y="587375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482601</xdr:colOff>
      <xdr:row>2</xdr:row>
      <xdr:rowOff>215900</xdr:rowOff>
    </xdr:from>
    <xdr:to>
      <xdr:col>16</xdr:col>
      <xdr:colOff>482601</xdr:colOff>
      <xdr:row>3</xdr:row>
      <xdr:rowOff>139700</xdr:rowOff>
    </xdr:to>
    <xdr:sp macro="" textlink="">
      <xdr:nvSpPr>
        <xdr:cNvPr id="37" name="Line 19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 flipV="1">
          <a:off x="9464676" y="7112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16</xdr:col>
      <xdr:colOff>492126</xdr:colOff>
      <xdr:row>3</xdr:row>
      <xdr:rowOff>139700</xdr:rowOff>
    </xdr:from>
    <xdr:to>
      <xdr:col>17</xdr:col>
      <xdr:colOff>34926</xdr:colOff>
      <xdr:row>3</xdr:row>
      <xdr:rowOff>139700</xdr:rowOff>
    </xdr:to>
    <xdr:sp macro="" textlink="">
      <xdr:nvSpPr>
        <xdr:cNvPr id="38" name="Line 19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 flipH="1">
          <a:off x="9474201" y="8921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396876</xdr:colOff>
      <xdr:row>8</xdr:row>
      <xdr:rowOff>117475</xdr:rowOff>
    </xdr:from>
    <xdr:to>
      <xdr:col>17</xdr:col>
      <xdr:colOff>396876</xdr:colOff>
      <xdr:row>9</xdr:row>
      <xdr:rowOff>152400</xdr:rowOff>
    </xdr:to>
    <xdr:sp macro="" textlink="">
      <xdr:nvSpPr>
        <xdr:cNvPr id="39" name="Line 1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ShapeType="1"/>
        </xdr:cNvSpPr>
      </xdr:nvSpPr>
      <xdr:spPr bwMode="auto">
        <a:xfrm flipV="1">
          <a:off x="9912351" y="2136775"/>
          <a:ext cx="0" cy="273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16</xdr:col>
      <xdr:colOff>419100</xdr:colOff>
      <xdr:row>8</xdr:row>
      <xdr:rowOff>209846</xdr:rowOff>
    </xdr:from>
    <xdr:to>
      <xdr:col>16</xdr:col>
      <xdr:colOff>419100</xdr:colOff>
      <xdr:row>9</xdr:row>
      <xdr:rowOff>187027</xdr:rowOff>
    </xdr:to>
    <xdr:sp macro="" textlink="">
      <xdr:nvSpPr>
        <xdr:cNvPr id="40" name="Line 178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 flipH="1">
          <a:off x="9401175" y="2229146"/>
          <a:ext cx="0" cy="2153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384176</xdr:colOff>
      <xdr:row>8</xdr:row>
      <xdr:rowOff>142875</xdr:rowOff>
    </xdr:from>
    <xdr:to>
      <xdr:col>18</xdr:col>
      <xdr:colOff>384176</xdr:colOff>
      <xdr:row>9</xdr:row>
      <xdr:rowOff>187325</xdr:rowOff>
    </xdr:to>
    <xdr:sp macro="" textlink="">
      <xdr:nvSpPr>
        <xdr:cNvPr id="41" name="Line 18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>
          <a:off x="10433051" y="2162175"/>
          <a:ext cx="0" cy="282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469901</xdr:colOff>
      <xdr:row>8</xdr:row>
      <xdr:rowOff>133350</xdr:rowOff>
    </xdr:from>
    <xdr:to>
      <xdr:col>18</xdr:col>
      <xdr:colOff>469901</xdr:colOff>
      <xdr:row>9</xdr:row>
      <xdr:rowOff>79375</xdr:rowOff>
    </xdr:to>
    <xdr:sp macro="" textlink="">
      <xdr:nvSpPr>
        <xdr:cNvPr id="42" name="Line 18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ShapeType="1"/>
        </xdr:cNvSpPr>
      </xdr:nvSpPr>
      <xdr:spPr bwMode="auto">
        <a:xfrm>
          <a:off x="10518776" y="2152650"/>
          <a:ext cx="0" cy="184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18</xdr:col>
      <xdr:colOff>384176</xdr:colOff>
      <xdr:row>8</xdr:row>
      <xdr:rowOff>133350</xdr:rowOff>
    </xdr:from>
    <xdr:to>
      <xdr:col>18</xdr:col>
      <xdr:colOff>460376</xdr:colOff>
      <xdr:row>8</xdr:row>
      <xdr:rowOff>133350</xdr:rowOff>
    </xdr:to>
    <xdr:sp macro="" textlink="">
      <xdr:nvSpPr>
        <xdr:cNvPr id="43" name="Line 18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ShapeType="1"/>
        </xdr:cNvSpPr>
      </xdr:nvSpPr>
      <xdr:spPr bwMode="auto">
        <a:xfrm flipH="1">
          <a:off x="10433051" y="21526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304801</xdr:colOff>
      <xdr:row>8</xdr:row>
      <xdr:rowOff>209550</xdr:rowOff>
    </xdr:from>
    <xdr:to>
      <xdr:col>16</xdr:col>
      <xdr:colOff>409576</xdr:colOff>
      <xdr:row>8</xdr:row>
      <xdr:rowOff>209550</xdr:rowOff>
    </xdr:to>
    <xdr:sp macro="" textlink="">
      <xdr:nvSpPr>
        <xdr:cNvPr id="44" name="Line 16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ShapeType="1"/>
        </xdr:cNvSpPr>
      </xdr:nvSpPr>
      <xdr:spPr bwMode="auto">
        <a:xfrm flipH="1">
          <a:off x="9286876" y="22288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13</xdr:col>
      <xdr:colOff>165100</xdr:colOff>
      <xdr:row>9</xdr:row>
      <xdr:rowOff>101600</xdr:rowOff>
    </xdr:from>
    <xdr:to>
      <xdr:col>16</xdr:col>
      <xdr:colOff>38100</xdr:colOff>
      <xdr:row>10</xdr:row>
      <xdr:rowOff>139700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 flipH="1">
          <a:off x="7546975" y="2359025"/>
          <a:ext cx="147320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200" b="0">
              <a:latin typeface="+mn-lt"/>
            </a:rPr>
            <a:t>Camera Position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477506</xdr:colOff>
      <xdr:row>39</xdr:row>
      <xdr:rowOff>144702</xdr:rowOff>
    </xdr:from>
    <xdr:to>
      <xdr:col>12</xdr:col>
      <xdr:colOff>477506</xdr:colOff>
      <xdr:row>42</xdr:row>
      <xdr:rowOff>153785</xdr:rowOff>
    </xdr:to>
    <xdr:sp macro="" textlink="">
      <xdr:nvSpPr>
        <xdr:cNvPr id="2" name="Line 20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V="1">
          <a:off x="8002256" y="8117127"/>
          <a:ext cx="0" cy="494858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364504</xdr:colOff>
      <xdr:row>40</xdr:row>
      <xdr:rowOff>30402</xdr:rowOff>
    </xdr:from>
    <xdr:to>
      <xdr:col>16</xdr:col>
      <xdr:colOff>364504</xdr:colOff>
      <xdr:row>43</xdr:row>
      <xdr:rowOff>19691</xdr:rowOff>
    </xdr:to>
    <xdr:sp macro="" textlink="">
      <xdr:nvSpPr>
        <xdr:cNvPr id="3" name="Line 2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10213354" y="8164752"/>
          <a:ext cx="0" cy="475064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12</xdr:col>
      <xdr:colOff>511174</xdr:colOff>
      <xdr:row>10</xdr:row>
      <xdr:rowOff>128240</xdr:rowOff>
    </xdr:from>
    <xdr:to>
      <xdr:col>12</xdr:col>
      <xdr:colOff>511174</xdr:colOff>
      <xdr:row>12</xdr:row>
      <xdr:rowOff>80287</xdr:rowOff>
    </xdr:to>
    <xdr:sp macro="" textlink="">
      <xdr:nvSpPr>
        <xdr:cNvPr id="4" name="Line 20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8035924" y="3042890"/>
          <a:ext cx="0" cy="523547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16</xdr:col>
      <xdr:colOff>334774</xdr:colOff>
      <xdr:row>10</xdr:row>
      <xdr:rowOff>118062</xdr:rowOff>
    </xdr:from>
    <xdr:to>
      <xdr:col>16</xdr:col>
      <xdr:colOff>334774</xdr:colOff>
      <xdr:row>12</xdr:row>
      <xdr:rowOff>70109</xdr:rowOff>
    </xdr:to>
    <xdr:sp macro="" textlink="">
      <xdr:nvSpPr>
        <xdr:cNvPr id="5" name="Line 20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10183624" y="3032712"/>
          <a:ext cx="0" cy="523547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498550</xdr:colOff>
      <xdr:row>20</xdr:row>
      <xdr:rowOff>85020</xdr:rowOff>
    </xdr:from>
    <xdr:to>
      <xdr:col>9</xdr:col>
      <xdr:colOff>456696</xdr:colOff>
      <xdr:row>20</xdr:row>
      <xdr:rowOff>85020</xdr:rowOff>
    </xdr:to>
    <xdr:sp macro="" textlink="">
      <xdr:nvSpPr>
        <xdr:cNvPr id="6" name="Line 2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rot="5400000" flipV="1">
          <a:off x="5968786" y="4711284"/>
          <a:ext cx="0" cy="539171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8</xdr:col>
      <xdr:colOff>524094</xdr:colOff>
      <xdr:row>30</xdr:row>
      <xdr:rowOff>161144</xdr:rowOff>
    </xdr:from>
    <xdr:to>
      <xdr:col>9</xdr:col>
      <xdr:colOff>482240</xdr:colOff>
      <xdr:row>30</xdr:row>
      <xdr:rowOff>161144</xdr:rowOff>
    </xdr:to>
    <xdr:sp macro="" textlink="">
      <xdr:nvSpPr>
        <xdr:cNvPr id="7" name="Line 21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rot="5400000">
          <a:off x="5994330" y="6406658"/>
          <a:ext cx="0" cy="539171"/>
        </a:xfrm>
        <a:prstGeom prst="line">
          <a:avLst/>
        </a:prstGeom>
        <a:noFill/>
        <a:ln w="38100">
          <a:solidFill>
            <a:schemeClr val="tx1"/>
          </a:solidFill>
          <a:round/>
          <a:headEnd/>
          <a:tailEnd type="triangle" w="med" len="med"/>
        </a:ln>
      </xdr:spPr>
    </xdr:sp>
    <xdr:clientData/>
  </xdr:twoCellAnchor>
  <xdr:twoCellAnchor>
    <xdr:from>
      <xdr:col>13</xdr:col>
      <xdr:colOff>197243</xdr:colOff>
      <xdr:row>13</xdr:row>
      <xdr:rowOff>27634</xdr:rowOff>
    </xdr:from>
    <xdr:to>
      <xdr:col>13</xdr:col>
      <xdr:colOff>197243</xdr:colOff>
      <xdr:row>16</xdr:row>
      <xdr:rowOff>94911</xdr:rowOff>
    </xdr:to>
    <xdr:sp macro="" textlink="">
      <xdr:nvSpPr>
        <xdr:cNvPr id="8" name="Line 10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8303018" y="3713809"/>
          <a:ext cx="0" cy="629252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553909</xdr:colOff>
      <xdr:row>16</xdr:row>
      <xdr:rowOff>88356</xdr:rowOff>
    </xdr:from>
    <xdr:to>
      <xdr:col>13</xdr:col>
      <xdr:colOff>188268</xdr:colOff>
      <xdr:row>16</xdr:row>
      <xdr:rowOff>88356</xdr:rowOff>
    </xdr:to>
    <xdr:sp macro="" textlink="">
      <xdr:nvSpPr>
        <xdr:cNvPr id="9" name="Line 10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H="1">
          <a:off x="8078659" y="4336506"/>
          <a:ext cx="215384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none" w="med" len="med"/>
        </a:ln>
      </xdr:spPr>
    </xdr:sp>
    <xdr:clientData/>
  </xdr:twoCellAnchor>
  <xdr:twoCellAnchor>
    <xdr:from>
      <xdr:col>12</xdr:col>
      <xdr:colOff>565127</xdr:colOff>
      <xdr:row>15</xdr:row>
      <xdr:rowOff>42716</xdr:rowOff>
    </xdr:from>
    <xdr:to>
      <xdr:col>12</xdr:col>
      <xdr:colOff>565127</xdr:colOff>
      <xdr:row>16</xdr:row>
      <xdr:rowOff>90542</xdr:rowOff>
    </xdr:to>
    <xdr:sp macro="" textlink="">
      <xdr:nvSpPr>
        <xdr:cNvPr id="10" name="Line 10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8089877" y="4128941"/>
          <a:ext cx="0" cy="209751"/>
        </a:xfrm>
        <a:prstGeom prst="line">
          <a:avLst/>
        </a:prstGeom>
        <a:noFill/>
        <a:ln w="28575">
          <a:solidFill>
            <a:srgbClr val="000000"/>
          </a:solidFill>
          <a:round/>
          <a:headEnd type="triangle"/>
          <a:tailEnd type="none"/>
        </a:ln>
      </xdr:spPr>
    </xdr:sp>
    <xdr:clientData/>
  </xdr:twoCellAnchor>
  <xdr:twoCellAnchor>
    <xdr:from>
      <xdr:col>14</xdr:col>
      <xdr:colOff>346239</xdr:colOff>
      <xdr:row>13</xdr:row>
      <xdr:rowOff>27634</xdr:rowOff>
    </xdr:from>
    <xdr:to>
      <xdr:col>14</xdr:col>
      <xdr:colOff>346239</xdr:colOff>
      <xdr:row>16</xdr:row>
      <xdr:rowOff>94911</xdr:rowOff>
    </xdr:to>
    <xdr:sp macro="" textlink="">
      <xdr:nvSpPr>
        <xdr:cNvPr id="11" name="Line 10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9033039" y="3713809"/>
          <a:ext cx="0" cy="629252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121880</xdr:colOff>
      <xdr:row>16</xdr:row>
      <xdr:rowOff>88356</xdr:rowOff>
    </xdr:from>
    <xdr:to>
      <xdr:col>14</xdr:col>
      <xdr:colOff>337264</xdr:colOff>
      <xdr:row>16</xdr:row>
      <xdr:rowOff>88356</xdr:rowOff>
    </xdr:to>
    <xdr:sp macro="" textlink="">
      <xdr:nvSpPr>
        <xdr:cNvPr id="12" name="Line 109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 flipH="1">
          <a:off x="8808680" y="4336506"/>
          <a:ext cx="215384" cy="0"/>
        </a:xfrm>
        <a:prstGeom prst="line">
          <a:avLst/>
        </a:prstGeom>
        <a:noFill/>
        <a:ln w="28575">
          <a:solidFill>
            <a:srgbClr val="000000"/>
          </a:solidFill>
          <a:round/>
          <a:headEnd type="none"/>
          <a:tailEnd type="triangle" w="med" len="med"/>
        </a:ln>
      </xdr:spPr>
    </xdr:sp>
    <xdr:clientData/>
  </xdr:twoCellAnchor>
  <xdr:twoCellAnchor>
    <xdr:from>
      <xdr:col>15</xdr:col>
      <xdr:colOff>431313</xdr:colOff>
      <xdr:row>13</xdr:row>
      <xdr:rowOff>35760</xdr:rowOff>
    </xdr:from>
    <xdr:to>
      <xdr:col>15</xdr:col>
      <xdr:colOff>431313</xdr:colOff>
      <xdr:row>17</xdr:row>
      <xdr:rowOff>45987</xdr:rowOff>
    </xdr:to>
    <xdr:sp macro="" textlink="">
      <xdr:nvSpPr>
        <xdr:cNvPr id="13" name="Line 108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9699138" y="3721935"/>
          <a:ext cx="0" cy="734127"/>
        </a:xfrm>
        <a:prstGeom prst="line">
          <a:avLst/>
        </a:prstGeom>
        <a:noFill/>
        <a:ln w="28575">
          <a:solidFill>
            <a:srgbClr val="000000"/>
          </a:solidFill>
          <a:round/>
          <a:headEnd type="none"/>
          <a:tailEnd type="triangle"/>
        </a:ln>
      </xdr:spPr>
    </xdr:sp>
    <xdr:clientData/>
  </xdr:twoCellAnchor>
  <xdr:twoCellAnchor>
    <xdr:from>
      <xdr:col>16</xdr:col>
      <xdr:colOff>22780</xdr:colOff>
      <xdr:row>35</xdr:row>
      <xdr:rowOff>29598</xdr:rowOff>
    </xdr:from>
    <xdr:to>
      <xdr:col>16</xdr:col>
      <xdr:colOff>22780</xdr:colOff>
      <xdr:row>39</xdr:row>
      <xdr:rowOff>11150</xdr:rowOff>
    </xdr:to>
    <xdr:sp macro="" textlink="">
      <xdr:nvSpPr>
        <xdr:cNvPr id="14" name="Line 10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9871630" y="7354323"/>
          <a:ext cx="0" cy="629252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14947</xdr:colOff>
      <xdr:row>35</xdr:row>
      <xdr:rowOff>40523</xdr:rowOff>
    </xdr:from>
    <xdr:to>
      <xdr:col>16</xdr:col>
      <xdr:colOff>230331</xdr:colOff>
      <xdr:row>35</xdr:row>
      <xdr:rowOff>40523</xdr:rowOff>
    </xdr:to>
    <xdr:sp macro="" textlink="">
      <xdr:nvSpPr>
        <xdr:cNvPr id="15" name="Line 109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 flipH="1">
          <a:off x="9863797" y="7365248"/>
          <a:ext cx="215384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none" w="med" len="med"/>
        </a:ln>
      </xdr:spPr>
    </xdr:sp>
    <xdr:clientData/>
  </xdr:twoCellAnchor>
  <xdr:twoCellAnchor>
    <xdr:from>
      <xdr:col>16</xdr:col>
      <xdr:colOff>216870</xdr:colOff>
      <xdr:row>35</xdr:row>
      <xdr:rowOff>40523</xdr:rowOff>
    </xdr:from>
    <xdr:to>
      <xdr:col>16</xdr:col>
      <xdr:colOff>216870</xdr:colOff>
      <xdr:row>36</xdr:row>
      <xdr:rowOff>88349</xdr:rowOff>
    </xdr:to>
    <xdr:sp macro="" textlink="">
      <xdr:nvSpPr>
        <xdr:cNvPr id="16" name="Line 10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10065720" y="7365248"/>
          <a:ext cx="0" cy="209751"/>
        </a:xfrm>
        <a:prstGeom prst="line">
          <a:avLst/>
        </a:prstGeom>
        <a:noFill/>
        <a:ln w="28575">
          <a:solidFill>
            <a:srgbClr val="000000"/>
          </a:solidFill>
          <a:round/>
          <a:headEnd type="none"/>
          <a:tailEnd type="triangle"/>
        </a:ln>
      </xdr:spPr>
    </xdr:sp>
    <xdr:clientData/>
  </xdr:twoCellAnchor>
  <xdr:twoCellAnchor>
    <xdr:from>
      <xdr:col>14</xdr:col>
      <xdr:colOff>431331</xdr:colOff>
      <xdr:row>34</xdr:row>
      <xdr:rowOff>85077</xdr:rowOff>
    </xdr:from>
    <xdr:to>
      <xdr:col>14</xdr:col>
      <xdr:colOff>431331</xdr:colOff>
      <xdr:row>39</xdr:row>
      <xdr:rowOff>9579</xdr:rowOff>
    </xdr:to>
    <xdr:sp macro="" textlink="">
      <xdr:nvSpPr>
        <xdr:cNvPr id="17" name="Line 10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9118131" y="7247877"/>
          <a:ext cx="0" cy="734127"/>
        </a:xfrm>
        <a:prstGeom prst="line">
          <a:avLst/>
        </a:prstGeom>
        <a:noFill/>
        <a:ln w="28575">
          <a:solidFill>
            <a:srgbClr val="000000"/>
          </a:solidFill>
          <a:round/>
          <a:headEnd type="triangle"/>
          <a:tailEnd type="none"/>
        </a:ln>
      </xdr:spPr>
    </xdr:sp>
    <xdr:clientData/>
  </xdr:twoCellAnchor>
  <xdr:twoCellAnchor>
    <xdr:from>
      <xdr:col>13</xdr:col>
      <xdr:colOff>235343</xdr:colOff>
      <xdr:row>35</xdr:row>
      <xdr:rowOff>22872</xdr:rowOff>
    </xdr:from>
    <xdr:to>
      <xdr:col>13</xdr:col>
      <xdr:colOff>235343</xdr:colOff>
      <xdr:row>39</xdr:row>
      <xdr:rowOff>4424</xdr:rowOff>
    </xdr:to>
    <xdr:sp macro="" textlink="">
      <xdr:nvSpPr>
        <xdr:cNvPr id="18" name="Line 10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8341118" y="7347597"/>
          <a:ext cx="0" cy="629252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10984</xdr:colOff>
      <xdr:row>35</xdr:row>
      <xdr:rowOff>24272</xdr:rowOff>
    </xdr:from>
    <xdr:to>
      <xdr:col>13</xdr:col>
      <xdr:colOff>226368</xdr:colOff>
      <xdr:row>35</xdr:row>
      <xdr:rowOff>24272</xdr:rowOff>
    </xdr:to>
    <xdr:sp macro="" textlink="">
      <xdr:nvSpPr>
        <xdr:cNvPr id="19" name="Line 10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 flipH="1">
          <a:off x="8116759" y="7348997"/>
          <a:ext cx="215384" cy="0"/>
        </a:xfrm>
        <a:prstGeom prst="line">
          <a:avLst/>
        </a:prstGeom>
        <a:noFill/>
        <a:ln w="28575">
          <a:solidFill>
            <a:srgbClr val="000000"/>
          </a:solidFill>
          <a:round/>
          <a:headEnd type="none"/>
          <a:tailEnd type="triangle" w="med" len="med"/>
        </a:ln>
      </xdr:spPr>
    </xdr:sp>
    <xdr:clientData/>
  </xdr:twoCellAnchor>
  <xdr:twoCellAnchor>
    <xdr:from>
      <xdr:col>10</xdr:col>
      <xdr:colOff>304824</xdr:colOff>
      <xdr:row>26</xdr:row>
      <xdr:rowOff>55557</xdr:rowOff>
    </xdr:from>
    <xdr:to>
      <xdr:col>11</xdr:col>
      <xdr:colOff>477643</xdr:colOff>
      <xdr:row>26</xdr:row>
      <xdr:rowOff>55557</xdr:rowOff>
    </xdr:to>
    <xdr:sp macro="" textlink="">
      <xdr:nvSpPr>
        <xdr:cNvPr id="20" name="Line 10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6667524" y="5922957"/>
          <a:ext cx="753844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464184</xdr:colOff>
      <xdr:row>26</xdr:row>
      <xdr:rowOff>69453</xdr:rowOff>
    </xdr:from>
    <xdr:to>
      <xdr:col>11</xdr:col>
      <xdr:colOff>464184</xdr:colOff>
      <xdr:row>27</xdr:row>
      <xdr:rowOff>117279</xdr:rowOff>
    </xdr:to>
    <xdr:sp macro="" textlink="">
      <xdr:nvSpPr>
        <xdr:cNvPr id="21" name="Line 108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7407909" y="5936853"/>
          <a:ext cx="0" cy="209751"/>
        </a:xfrm>
        <a:prstGeom prst="line">
          <a:avLst/>
        </a:prstGeom>
        <a:noFill/>
        <a:ln w="28575">
          <a:solidFill>
            <a:srgbClr val="000000"/>
          </a:solidFill>
          <a:round/>
          <a:headEnd type="none"/>
          <a:tailEnd type="triangle"/>
        </a:ln>
      </xdr:spPr>
    </xdr:sp>
    <xdr:clientData/>
  </xdr:twoCellAnchor>
  <xdr:twoCellAnchor>
    <xdr:from>
      <xdr:col>10</xdr:col>
      <xdr:colOff>290220</xdr:colOff>
      <xdr:row>23</xdr:row>
      <xdr:rowOff>5216</xdr:rowOff>
    </xdr:from>
    <xdr:to>
      <xdr:col>11</xdr:col>
      <xdr:colOff>463039</xdr:colOff>
      <xdr:row>23</xdr:row>
      <xdr:rowOff>5216</xdr:rowOff>
    </xdr:to>
    <xdr:sp macro="" textlink="">
      <xdr:nvSpPr>
        <xdr:cNvPr id="22" name="Line 10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 flipH="1" flipV="1">
          <a:off x="6652920" y="5386841"/>
          <a:ext cx="753844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459106</xdr:colOff>
      <xdr:row>21</xdr:row>
      <xdr:rowOff>123072</xdr:rowOff>
    </xdr:from>
    <xdr:to>
      <xdr:col>11</xdr:col>
      <xdr:colOff>459106</xdr:colOff>
      <xdr:row>23</xdr:row>
      <xdr:rowOff>8973</xdr:rowOff>
    </xdr:to>
    <xdr:sp macro="" textlink="">
      <xdr:nvSpPr>
        <xdr:cNvPr id="23" name="Line 108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7402831" y="5180847"/>
          <a:ext cx="0" cy="209751"/>
        </a:xfrm>
        <a:prstGeom prst="line">
          <a:avLst/>
        </a:prstGeom>
        <a:noFill/>
        <a:ln w="28575">
          <a:solidFill>
            <a:srgbClr val="000000"/>
          </a:solidFill>
          <a:round/>
          <a:headEnd type="triangle"/>
          <a:tailEnd type="none"/>
        </a:ln>
      </xdr:spPr>
    </xdr:sp>
    <xdr:clientData/>
  </xdr:twoCellAnchor>
  <xdr:twoCellAnchor>
    <xdr:from>
      <xdr:col>13</xdr:col>
      <xdr:colOff>114300</xdr:colOff>
      <xdr:row>14</xdr:row>
      <xdr:rowOff>190500</xdr:rowOff>
    </xdr:from>
    <xdr:to>
      <xdr:col>13</xdr:col>
      <xdr:colOff>276225</xdr:colOff>
      <xdr:row>16</xdr:row>
      <xdr:rowOff>0</xdr:rowOff>
    </xdr:to>
    <xdr:sp macro="" textlink="">
      <xdr:nvSpPr>
        <xdr:cNvPr id="24" name="Text Box 18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220075" y="4076700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1</a:t>
          </a:r>
        </a:p>
      </xdr:txBody>
    </xdr:sp>
    <xdr:clientData/>
  </xdr:twoCellAnchor>
  <xdr:twoCellAnchor>
    <xdr:from>
      <xdr:col>14</xdr:col>
      <xdr:colOff>257175</xdr:colOff>
      <xdr:row>14</xdr:row>
      <xdr:rowOff>180975</xdr:rowOff>
    </xdr:from>
    <xdr:to>
      <xdr:col>14</xdr:col>
      <xdr:colOff>419100</xdr:colOff>
      <xdr:row>15</xdr:row>
      <xdr:rowOff>152400</xdr:rowOff>
    </xdr:to>
    <xdr:sp macro="" textlink="">
      <xdr:nvSpPr>
        <xdr:cNvPr id="25" name="Text Box 18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943975" y="4067175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2</a:t>
          </a:r>
        </a:p>
      </xdr:txBody>
    </xdr:sp>
    <xdr:clientData/>
  </xdr:twoCellAnchor>
  <xdr:twoCellAnchor>
    <xdr:from>
      <xdr:col>15</xdr:col>
      <xdr:colOff>342900</xdr:colOff>
      <xdr:row>14</xdr:row>
      <xdr:rowOff>190500</xdr:rowOff>
    </xdr:from>
    <xdr:to>
      <xdr:col>15</xdr:col>
      <xdr:colOff>504825</xdr:colOff>
      <xdr:row>16</xdr:row>
      <xdr:rowOff>0</xdr:rowOff>
    </xdr:to>
    <xdr:sp macro="" textlink="">
      <xdr:nvSpPr>
        <xdr:cNvPr id="26" name="Text Box 18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610725" y="4076700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3</a:t>
          </a:r>
        </a:p>
      </xdr:txBody>
    </xdr:sp>
    <xdr:clientData/>
  </xdr:twoCellAnchor>
  <xdr:twoCellAnchor>
    <xdr:from>
      <xdr:col>15</xdr:col>
      <xdr:colOff>504825</xdr:colOff>
      <xdr:row>35</xdr:row>
      <xdr:rowOff>133350</xdr:rowOff>
    </xdr:from>
    <xdr:to>
      <xdr:col>16</xdr:col>
      <xdr:colOff>85725</xdr:colOff>
      <xdr:row>36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772650" y="7458075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4</a:t>
          </a:r>
        </a:p>
      </xdr:txBody>
    </xdr:sp>
    <xdr:clientData/>
  </xdr:twoCellAnchor>
  <xdr:twoCellAnchor>
    <xdr:from>
      <xdr:col>14</xdr:col>
      <xdr:colOff>342900</xdr:colOff>
      <xdr:row>35</xdr:row>
      <xdr:rowOff>142875</xdr:rowOff>
    </xdr:from>
    <xdr:to>
      <xdr:col>14</xdr:col>
      <xdr:colOff>504825</xdr:colOff>
      <xdr:row>36</xdr:row>
      <xdr:rowOff>152400</xdr:rowOff>
    </xdr:to>
    <xdr:sp macro="" textlink="">
      <xdr:nvSpPr>
        <xdr:cNvPr id="28" name="Text Box 188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029700" y="7467600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5</a:t>
          </a:r>
        </a:p>
      </xdr:txBody>
    </xdr:sp>
    <xdr:clientData/>
  </xdr:twoCellAnchor>
  <xdr:twoCellAnchor>
    <xdr:from>
      <xdr:col>13</xdr:col>
      <xdr:colOff>152400</xdr:colOff>
      <xdr:row>35</xdr:row>
      <xdr:rowOff>133350</xdr:rowOff>
    </xdr:from>
    <xdr:to>
      <xdr:col>13</xdr:col>
      <xdr:colOff>314325</xdr:colOff>
      <xdr:row>36</xdr:row>
      <xdr:rowOff>142875</xdr:rowOff>
    </xdr:to>
    <xdr:sp macro="" textlink="">
      <xdr:nvSpPr>
        <xdr:cNvPr id="29" name="Text Box 18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258175" y="7458075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6</a:t>
          </a:r>
        </a:p>
      </xdr:txBody>
    </xdr:sp>
    <xdr:clientData/>
  </xdr:twoCellAnchor>
  <xdr:twoCellAnchor>
    <xdr:from>
      <xdr:col>11</xdr:col>
      <xdr:colOff>161925</xdr:colOff>
      <xdr:row>22</xdr:row>
      <xdr:rowOff>85725</xdr:rowOff>
    </xdr:from>
    <xdr:to>
      <xdr:col>11</xdr:col>
      <xdr:colOff>323850</xdr:colOff>
      <xdr:row>23</xdr:row>
      <xdr:rowOff>95250</xdr:rowOff>
    </xdr:to>
    <xdr:sp macro="" textlink="">
      <xdr:nvSpPr>
        <xdr:cNvPr id="30" name="Text Box 188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105650" y="5305425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8</a:t>
          </a:r>
        </a:p>
      </xdr:txBody>
    </xdr:sp>
    <xdr:clientData/>
  </xdr:twoCellAnchor>
  <xdr:twoCellAnchor>
    <xdr:from>
      <xdr:col>11</xdr:col>
      <xdr:colOff>171450</xdr:colOff>
      <xdr:row>25</xdr:row>
      <xdr:rowOff>133350</xdr:rowOff>
    </xdr:from>
    <xdr:to>
      <xdr:col>11</xdr:col>
      <xdr:colOff>333375</xdr:colOff>
      <xdr:row>26</xdr:row>
      <xdr:rowOff>142875</xdr:rowOff>
    </xdr:to>
    <xdr:sp macro="" textlink="">
      <xdr:nvSpPr>
        <xdr:cNvPr id="31" name="Text Box 18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115175" y="5838825"/>
          <a:ext cx="161925" cy="171450"/>
        </a:xfrm>
        <a:prstGeom prst="rect">
          <a:avLst/>
        </a:prstGeom>
        <a:solidFill>
          <a:schemeClr val="bg1"/>
        </a:solidFill>
        <a:ln w="9525">
          <a:solidFill>
            <a:srgbClr val="FF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/>
          <a:r>
            <a:rPr lang="en-US" sz="1050" b="1">
              <a:solidFill>
                <a:schemeClr val="tx1"/>
              </a:solidFill>
            </a:rPr>
            <a:t>7</a:t>
          </a:r>
        </a:p>
      </xdr:txBody>
    </xdr:sp>
    <xdr:clientData/>
  </xdr:twoCellAnchor>
  <xdr:oneCellAnchor>
    <xdr:from>
      <xdr:col>12</xdr:col>
      <xdr:colOff>552450</xdr:colOff>
      <xdr:row>11</xdr:row>
      <xdr:rowOff>200026</xdr:rowOff>
    </xdr:from>
    <xdr:ext cx="476250" cy="180974"/>
    <xdr:sp macro="" textlink="TABLE!BP38">
      <xdr:nvSpPr>
        <xdr:cNvPr id="32" name="Text Box 188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077200" y="3400426"/>
          <a:ext cx="476250" cy="1809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EF7D1B3C-6A72-46C6-997E-79D0B47EBE43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0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14</xdr:col>
      <xdr:colOff>104775</xdr:colOff>
      <xdr:row>11</xdr:row>
      <xdr:rowOff>200025</xdr:rowOff>
    </xdr:from>
    <xdr:ext cx="485775" cy="180975"/>
    <xdr:sp macro="" textlink="TABLE!BQ38">
      <xdr:nvSpPr>
        <xdr:cNvPr id="33" name="Text Box 188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791575" y="3400425"/>
          <a:ext cx="48577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7F5781B8-88F5-44D9-BFBC-448E3D47BACE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375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15</xdr:col>
      <xdr:colOff>200025</xdr:colOff>
      <xdr:row>11</xdr:row>
      <xdr:rowOff>200025</xdr:rowOff>
    </xdr:from>
    <xdr:ext cx="466725" cy="180975"/>
    <xdr:sp macro="" textlink="TABLE!BR38">
      <xdr:nvSpPr>
        <xdr:cNvPr id="34" name="Text Box 18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467850" y="3400425"/>
          <a:ext cx="46672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BB3C2665-2724-483E-BBD8-79FADB03921E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1661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15</xdr:col>
      <xdr:colOff>390524</xdr:colOff>
      <xdr:row>39</xdr:row>
      <xdr:rowOff>9525</xdr:rowOff>
    </xdr:from>
    <xdr:ext cx="457200" cy="185307"/>
    <xdr:sp macro="" textlink="TABLE!BS38">
      <xdr:nvSpPr>
        <xdr:cNvPr id="35" name="Text Box 188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658349" y="7981950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9B4ECC2F-0634-424C-A68E-D8EE92163EB7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0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14</xdr:col>
      <xdr:colOff>209549</xdr:colOff>
      <xdr:row>39</xdr:row>
      <xdr:rowOff>9525</xdr:rowOff>
    </xdr:from>
    <xdr:ext cx="457200" cy="185307"/>
    <xdr:sp macro="" textlink="TABLE!BT38">
      <xdr:nvSpPr>
        <xdr:cNvPr id="36" name="Text Box 188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896349" y="7981950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8B49B57F-3D81-4F06-A77F-717F76ADF51A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1516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13</xdr:col>
      <xdr:colOff>28574</xdr:colOff>
      <xdr:row>39</xdr:row>
      <xdr:rowOff>9525</xdr:rowOff>
    </xdr:from>
    <xdr:ext cx="457200" cy="185307"/>
    <xdr:sp macro="" textlink="TABLE!BU38">
      <xdr:nvSpPr>
        <xdr:cNvPr id="37" name="Text Box 18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134349" y="7981950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81D09C4E-4993-4F5E-94B4-26522A197473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251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466725</xdr:colOff>
      <xdr:row>25</xdr:row>
      <xdr:rowOff>133350</xdr:rowOff>
    </xdr:from>
    <xdr:ext cx="457200" cy="180975"/>
    <xdr:sp macro="" textlink="TABLE!CT38">
      <xdr:nvSpPr>
        <xdr:cNvPr id="38" name="Text Box 188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6248400" y="5838825"/>
          <a:ext cx="45720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C0328C7A-7EB0-4E43-89D8-928CAAC508EE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447675</xdr:colOff>
      <xdr:row>22</xdr:row>
      <xdr:rowOff>66676</xdr:rowOff>
    </xdr:from>
    <xdr:ext cx="457200" cy="180974"/>
    <xdr:sp macro="" textlink="TABLE!CU38">
      <xdr:nvSpPr>
        <xdr:cNvPr id="39" name="Text Box 18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6229350" y="5286376"/>
          <a:ext cx="457200" cy="1809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ECDA3B9B-39BA-4E39-8127-7C45FAC81EBB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12</xdr:col>
      <xdr:colOff>304800</xdr:colOff>
      <xdr:row>9</xdr:row>
      <xdr:rowOff>57150</xdr:rowOff>
    </xdr:from>
    <xdr:ext cx="410883" cy="185307"/>
    <xdr:sp macro="" textlink="TABLE!DC38">
      <xdr:nvSpPr>
        <xdr:cNvPr id="40" name="Text Box 188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829550" y="2686050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9FD7D933-7133-4862-BF7A-CF82E00A3049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1743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16</xdr:col>
      <xdr:colOff>95250</xdr:colOff>
      <xdr:row>9</xdr:row>
      <xdr:rowOff>209550</xdr:rowOff>
    </xdr:from>
    <xdr:ext cx="410883" cy="185307"/>
    <xdr:sp macro="" textlink="TABLE!CW38">
      <xdr:nvSpPr>
        <xdr:cNvPr id="41" name="Text Box 188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944100" y="2838450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C5ABD536-E8F3-48FF-97E1-67516C3EF43B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16</xdr:col>
      <xdr:colOff>152400</xdr:colOff>
      <xdr:row>43</xdr:row>
      <xdr:rowOff>9525</xdr:rowOff>
    </xdr:from>
    <xdr:ext cx="410883" cy="185307"/>
    <xdr:sp macro="" textlink="TABLE!DE38">
      <xdr:nvSpPr>
        <xdr:cNvPr id="42" name="Text Box 18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10001250" y="8629650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B6B4B98C-93FA-4978-95DF-CBA079092048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1835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12</xdr:col>
      <xdr:colOff>276225</xdr:colOff>
      <xdr:row>42</xdr:row>
      <xdr:rowOff>152400</xdr:rowOff>
    </xdr:from>
    <xdr:ext cx="410883" cy="185307"/>
    <xdr:sp macro="" textlink="TABLE!DF38">
      <xdr:nvSpPr>
        <xdr:cNvPr id="43" name="Text Box 188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800975" y="8610600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D3EF771B-1C44-44BB-9737-D0AC19A97C4A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1767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8</xdr:col>
      <xdr:colOff>104775</xdr:colOff>
      <xdr:row>30</xdr:row>
      <xdr:rowOff>57151</xdr:rowOff>
    </xdr:from>
    <xdr:ext cx="410883" cy="185307"/>
    <xdr:sp macro="" textlink="TABLE!CZ38">
      <xdr:nvSpPr>
        <xdr:cNvPr id="44" name="Text Box 188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305425" y="6572251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B29638DC-02D8-4CD1-9176-75B8B1B1728B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8</xdr:col>
      <xdr:colOff>76201</xdr:colOff>
      <xdr:row>19</xdr:row>
      <xdr:rowOff>142876</xdr:rowOff>
    </xdr:from>
    <xdr:ext cx="410883" cy="185307"/>
    <xdr:sp macro="" textlink="TABLE!DA38">
      <xdr:nvSpPr>
        <xdr:cNvPr id="45" name="Text Box 188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276851" y="4876801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C0916269-F290-408C-A845-EE2FD6C11615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14</xdr:col>
      <xdr:colOff>104775</xdr:colOff>
      <xdr:row>12</xdr:row>
      <xdr:rowOff>95251</xdr:rowOff>
    </xdr:from>
    <xdr:ext cx="485775" cy="171450"/>
    <xdr:sp macro="" textlink="TABLE!CO38">
      <xdr:nvSpPr>
        <xdr:cNvPr id="46" name="Text Box 188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791575" y="3581401"/>
          <a:ext cx="4857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D10C3855-E826-4577-8971-4B14DD28182E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12</xdr:col>
      <xdr:colOff>552450</xdr:colOff>
      <xdr:row>12</xdr:row>
      <xdr:rowOff>95250</xdr:rowOff>
    </xdr:from>
    <xdr:ext cx="476250" cy="180975"/>
    <xdr:sp macro="" textlink="TABLE!CN38">
      <xdr:nvSpPr>
        <xdr:cNvPr id="47" name="Text Box 188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077200" y="3581400"/>
          <a:ext cx="47625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68A8362F-6690-4977-88FD-A67D2C9E8FD8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15</xdr:col>
      <xdr:colOff>200025</xdr:colOff>
      <xdr:row>12</xdr:row>
      <xdr:rowOff>95250</xdr:rowOff>
    </xdr:from>
    <xdr:ext cx="466725" cy="180975"/>
    <xdr:sp macro="" textlink="TABLE!CP38">
      <xdr:nvSpPr>
        <xdr:cNvPr id="48" name="Text Box 188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467850" y="3581400"/>
          <a:ext cx="466725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0EAD7D45-7345-49ED-B015-50B56199003C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15</xdr:col>
      <xdr:colOff>390524</xdr:colOff>
      <xdr:row>40</xdr:row>
      <xdr:rowOff>28575</xdr:rowOff>
    </xdr:from>
    <xdr:ext cx="457200" cy="185307"/>
    <xdr:sp macro="" textlink="TABLE!CQ38">
      <xdr:nvSpPr>
        <xdr:cNvPr id="49" name="Text Box 18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658349" y="8162925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3CB6D65B-2390-433F-9430-0793892CF2A3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14</xdr:col>
      <xdr:colOff>209549</xdr:colOff>
      <xdr:row>40</xdr:row>
      <xdr:rowOff>28575</xdr:rowOff>
    </xdr:from>
    <xdr:ext cx="457200" cy="185307"/>
    <xdr:sp macro="" textlink="TABLE!CR38">
      <xdr:nvSpPr>
        <xdr:cNvPr id="50" name="Text Box 188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896349" y="8162925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F4651A7C-51F8-419D-8BBF-AC4DD8D89CD7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13</xdr:col>
      <xdr:colOff>28574</xdr:colOff>
      <xdr:row>40</xdr:row>
      <xdr:rowOff>28575</xdr:rowOff>
    </xdr:from>
    <xdr:ext cx="457200" cy="185307"/>
    <xdr:sp macro="" textlink="TABLE!CS38">
      <xdr:nvSpPr>
        <xdr:cNvPr id="51" name="Text Box 188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>
          <a:spLocks noChangeArrowheads="1" noTextEdit="1"/>
        </xdr:cNvSpPr>
      </xdr:nvSpPr>
      <xdr:spPr bwMode="auto">
        <a:xfrm>
          <a:off x="8134349" y="8162925"/>
          <a:ext cx="457200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2946DDB2-F46B-436C-A663-1A2A3989789D}" type="TxLink">
            <a:rPr lang="en-US" sz="9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38100</xdr:colOff>
      <xdr:row>22</xdr:row>
      <xdr:rowOff>66675</xdr:rowOff>
    </xdr:from>
    <xdr:ext cx="410883" cy="185307"/>
    <xdr:sp macro="" textlink="TABLE!BW38">
      <xdr:nvSpPr>
        <xdr:cNvPr id="52" name="Text Box 188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819775" y="5286375"/>
          <a:ext cx="410883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29EC083C-9983-456B-ACC3-CDFA99FF8CF3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227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9</xdr:col>
      <xdr:colOff>57150</xdr:colOff>
      <xdr:row>25</xdr:row>
      <xdr:rowOff>133350</xdr:rowOff>
    </xdr:from>
    <xdr:ext cx="410883" cy="185307"/>
    <xdr:sp macro="" textlink="TABLE!BV38">
      <xdr:nvSpPr>
        <xdr:cNvPr id="53" name="Text Box 188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838825" y="5838825"/>
          <a:ext cx="410883" cy="1853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fld id="{E0C81A7F-5CBC-4C0E-BCD2-B6DE13947C14}" type="TxLink">
            <a:rPr lang="en-US" sz="1100" b="0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174</a:t>
          </a:fld>
          <a:endParaRPr lang="en-US" sz="11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12</xdr:col>
      <xdr:colOff>304800</xdr:colOff>
      <xdr:row>9</xdr:row>
      <xdr:rowOff>238125</xdr:rowOff>
    </xdr:from>
    <xdr:ext cx="410883" cy="185307"/>
    <xdr:sp macro="" textlink="TABLE!CV38">
      <xdr:nvSpPr>
        <xdr:cNvPr id="54" name="Text Box 188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829550" y="2867025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9860DB1E-0BB5-4EB7-89F0-833FD4BB66EB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16</xdr:col>
      <xdr:colOff>95250</xdr:colOff>
      <xdr:row>9</xdr:row>
      <xdr:rowOff>28575</xdr:rowOff>
    </xdr:from>
    <xdr:ext cx="410883" cy="185307"/>
    <xdr:sp macro="" textlink="TABLE!DD38">
      <xdr:nvSpPr>
        <xdr:cNvPr id="55" name="Text Box 188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 noTextEdit="1"/>
        </xdr:cNvSpPr>
      </xdr:nvSpPr>
      <xdr:spPr bwMode="auto">
        <a:xfrm>
          <a:off x="9944100" y="2657475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9DC07275-BC03-4BBC-BAFF-0F67C030E429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2036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16</xdr:col>
      <xdr:colOff>152400</xdr:colOff>
      <xdr:row>44</xdr:row>
      <xdr:rowOff>28575</xdr:rowOff>
    </xdr:from>
    <xdr:ext cx="410883" cy="185307"/>
    <xdr:sp macro="" textlink="TABLE!CX38">
      <xdr:nvSpPr>
        <xdr:cNvPr id="56" name="Text Box 188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 noTextEdit="1"/>
        </xdr:cNvSpPr>
      </xdr:nvSpPr>
      <xdr:spPr bwMode="auto">
        <a:xfrm>
          <a:off x="10001250" y="8810625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AD40F033-3153-44CC-BC93-8069F7218360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12</xdr:col>
      <xdr:colOff>276225</xdr:colOff>
      <xdr:row>44</xdr:row>
      <xdr:rowOff>9525</xdr:rowOff>
    </xdr:from>
    <xdr:ext cx="410883" cy="185307"/>
    <xdr:sp macro="" textlink="TABLE!CY38">
      <xdr:nvSpPr>
        <xdr:cNvPr id="57" name="Text Box 188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 noTextEdit="1"/>
        </xdr:cNvSpPr>
      </xdr:nvSpPr>
      <xdr:spPr bwMode="auto">
        <a:xfrm>
          <a:off x="7800975" y="8791575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ctr" upright="1">
          <a:noAutofit/>
        </a:bodyPr>
        <a:lstStyle/>
        <a:p>
          <a:pPr algn="ctr" rtl="0">
            <a:defRPr sz="1000"/>
          </a:pPr>
          <a:fld id="{D0CEBE0C-239F-4252-87A7-3E7B9288E39F}" type="TxLink">
            <a:rPr lang="en-US" sz="9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100.00%</a:t>
          </a:fld>
          <a:endParaRPr lang="en-US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7</xdr:col>
      <xdr:colOff>276225</xdr:colOff>
      <xdr:row>30</xdr:row>
      <xdr:rowOff>57151</xdr:rowOff>
    </xdr:from>
    <xdr:ext cx="410883" cy="185307"/>
    <xdr:sp macro="" textlink="TABLE!DG38">
      <xdr:nvSpPr>
        <xdr:cNvPr id="58" name="Text Box 188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895850" y="6572251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91049022-69F5-4269-BFBD-360A66A38E35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626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7</xdr:col>
      <xdr:colOff>247651</xdr:colOff>
      <xdr:row>19</xdr:row>
      <xdr:rowOff>142876</xdr:rowOff>
    </xdr:from>
    <xdr:ext cx="410883" cy="185307"/>
    <xdr:sp macro="" textlink="TABLE!DH38">
      <xdr:nvSpPr>
        <xdr:cNvPr id="59" name="Text Box 18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867276" y="4876801"/>
          <a:ext cx="410883" cy="185307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ctr" rtl="0">
            <a:defRPr sz="1000"/>
          </a:pPr>
          <a:fld id="{A636965B-6FC3-4E89-96B2-B663BF3FB5BD}" type="TxLink"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pPr algn="ctr" rtl="0">
              <a:defRPr sz="1000"/>
            </a:pPr>
            <a:t>401</a:t>
          </a:fld>
          <a:endParaRPr lang="en-US" sz="11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1</xdr:col>
      <xdr:colOff>276225</xdr:colOff>
      <xdr:row>50</xdr:row>
      <xdr:rowOff>9525</xdr:rowOff>
    </xdr:from>
    <xdr:ext cx="457200" cy="180975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1162050" y="9763125"/>
          <a:ext cx="457200" cy="180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none" lIns="0" tIns="0" rIns="0" bIns="0" anchor="ctr" anchorCtr="0" upright="1">
          <a:noAutofit/>
        </a:bodyPr>
        <a:lstStyle/>
        <a:p>
          <a:pPr algn="ctr" rtl="0">
            <a:defRPr sz="1000"/>
          </a:pPr>
          <a:r>
            <a:rPr lang="en-US" sz="900" b="1" i="0" u="none" strike="noStrike">
              <a:solidFill>
                <a:srgbClr val="000000"/>
              </a:solidFill>
              <a:latin typeface="Arial"/>
              <a:cs typeface="Arial"/>
            </a:rPr>
            <a:t>3.28%</a:t>
          </a:r>
        </a:p>
      </xdr:txBody>
    </xdr:sp>
    <xdr:clientData/>
  </xdr:oneCellAnchor>
  <xdr:oneCellAnchor>
    <xdr:from>
      <xdr:col>18</xdr:col>
      <xdr:colOff>66675</xdr:colOff>
      <xdr:row>6</xdr:row>
      <xdr:rowOff>152400</xdr:rowOff>
    </xdr:from>
    <xdr:ext cx="152400" cy="293157"/>
    <xdr:sp macro="" textlink="">
      <xdr:nvSpPr>
        <xdr:cNvPr id="61" name="Text Box 198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11077575" y="1924050"/>
          <a:ext cx="152400" cy="29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en-A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8</xdr:row>
          <xdr:rowOff>60960</xdr:rowOff>
        </xdr:from>
        <xdr:to>
          <xdr:col>3</xdr:col>
          <xdr:colOff>419100</xdr:colOff>
          <xdr:row>9</xdr:row>
          <xdr:rowOff>30480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670560</xdr:colOff>
          <xdr:row>9</xdr:row>
          <xdr:rowOff>76200</xdr:rowOff>
        </xdr:from>
        <xdr:to>
          <xdr:col>4</xdr:col>
          <xdr:colOff>99060</xdr:colOff>
          <xdr:row>10</xdr:row>
          <xdr:rowOff>38100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426720</xdr:colOff>
          <xdr:row>7</xdr:row>
          <xdr:rowOff>144780</xdr:rowOff>
        </xdr:from>
        <xdr:to>
          <xdr:col>18</xdr:col>
          <xdr:colOff>487680</xdr:colOff>
          <xdr:row>9</xdr:row>
          <xdr:rowOff>259080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14</xdr:col>
      <xdr:colOff>9525</xdr:colOff>
      <xdr:row>16</xdr:row>
      <xdr:rowOff>152400</xdr:rowOff>
    </xdr:from>
    <xdr:to>
      <xdr:col>15</xdr:col>
      <xdr:colOff>200268</xdr:colOff>
      <xdr:row>18</xdr:row>
      <xdr:rowOff>23250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pSpPr/>
      </xdr:nvGrpSpPr>
      <xdr:grpSpPr>
        <a:xfrm>
          <a:off x="8909685" y="4358640"/>
          <a:ext cx="785103" cy="198510"/>
          <a:chOff x="6524625" y="2190750"/>
          <a:chExt cx="771768" cy="194700"/>
        </a:xfrm>
      </xdr:grpSpPr>
      <xdr:sp macro="" textlink="TABLE!BX38">
        <xdr:nvSpPr>
          <xdr:cNvPr id="66" name="Text Box 188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FD48E78C-BCAE-4897-B541-11ECD0ED795D}" type="TxLink">
              <a:rPr lang="en-US" sz="1100" b="1" i="0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BX37">
        <xdr:nvSpPr>
          <xdr:cNvPr id="67" name="Text Box 188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5D3AD588-DB66-4B17-BF96-1DE870F758B1}" type="TxLink">
              <a:rPr lang="en-US" sz="11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A - B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13</xdr:col>
      <xdr:colOff>571500</xdr:colOff>
      <xdr:row>19</xdr:row>
      <xdr:rowOff>66675</xdr:rowOff>
    </xdr:from>
    <xdr:to>
      <xdr:col>15</xdr:col>
      <xdr:colOff>181218</xdr:colOff>
      <xdr:row>20</xdr:row>
      <xdr:rowOff>99450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pSpPr/>
      </xdr:nvGrpSpPr>
      <xdr:grpSpPr>
        <a:xfrm>
          <a:off x="8877300" y="4768215"/>
          <a:ext cx="798438" cy="200415"/>
          <a:chOff x="6524625" y="2190750"/>
          <a:chExt cx="771768" cy="194700"/>
        </a:xfrm>
      </xdr:grpSpPr>
      <xdr:sp macro="" textlink="TABLE!BY38">
        <xdr:nvSpPr>
          <xdr:cNvPr id="69" name="Text Box 188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CD6F2113-DF1B-43C9-94CC-F45BE1836355}" type="TxLink">
              <a:rPr lang="en-US" sz="1100" b="1" i="0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BY37">
        <xdr:nvSpPr>
          <xdr:cNvPr id="70" name="Text Box 188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2521228D-236D-446E-A782-7090358BA226}" type="TxLink">
              <a:rPr lang="en-US" sz="11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B - A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314325</xdr:colOff>
      <xdr:row>36</xdr:row>
      <xdr:rowOff>9525</xdr:rowOff>
    </xdr:from>
    <xdr:to>
      <xdr:col>11</xdr:col>
      <xdr:colOff>505068</xdr:colOff>
      <xdr:row>37</xdr:row>
      <xdr:rowOff>42300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pSpPr/>
      </xdr:nvGrpSpPr>
      <xdr:grpSpPr>
        <a:xfrm>
          <a:off x="6837045" y="7545705"/>
          <a:ext cx="785103" cy="200415"/>
          <a:chOff x="6524625" y="2190750"/>
          <a:chExt cx="771768" cy="194700"/>
        </a:xfrm>
      </xdr:grpSpPr>
      <xdr:sp macro="" textlink="TABLE!CB38">
        <xdr:nvSpPr>
          <xdr:cNvPr id="72" name="Text Box 188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E337FDEB-9044-4000-BCFC-3DF88D886BD1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CB37">
        <xdr:nvSpPr>
          <xdr:cNvPr id="73" name="Text Box 188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45FBDB08-A7CC-489B-BE65-2EECB191D8C6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D - E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10</xdr:col>
      <xdr:colOff>133350</xdr:colOff>
      <xdr:row>34</xdr:row>
      <xdr:rowOff>114300</xdr:rowOff>
    </xdr:from>
    <xdr:to>
      <xdr:col>11</xdr:col>
      <xdr:colOff>324093</xdr:colOff>
      <xdr:row>35</xdr:row>
      <xdr:rowOff>147075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/>
      </xdr:nvGrpSpPr>
      <xdr:grpSpPr>
        <a:xfrm>
          <a:off x="6656070" y="7315200"/>
          <a:ext cx="785103" cy="200415"/>
          <a:chOff x="6524625" y="2190750"/>
          <a:chExt cx="771768" cy="194700"/>
        </a:xfrm>
      </xdr:grpSpPr>
      <xdr:sp macro="" textlink="TABLE!CC38">
        <xdr:nvSpPr>
          <xdr:cNvPr id="75" name="Text Box 188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505459BE-4F71-4CFF-AE7B-5554FD02BD29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CC37">
        <xdr:nvSpPr>
          <xdr:cNvPr id="76" name="Text Box 188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E7E5067F-3B87-4202-9032-4361F89FAB5D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E - D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57150</xdr:colOff>
      <xdr:row>30</xdr:row>
      <xdr:rowOff>104775</xdr:rowOff>
    </xdr:from>
    <xdr:to>
      <xdr:col>15</xdr:col>
      <xdr:colOff>247893</xdr:colOff>
      <xdr:row>31</xdr:row>
      <xdr:rowOff>137550</xdr:rowOff>
    </xdr:to>
    <xdr:grpSp>
      <xdr:nvGrpSpPr>
        <xdr:cNvPr id="77" name="Group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GrpSpPr/>
      </xdr:nvGrpSpPr>
      <xdr:grpSpPr>
        <a:xfrm>
          <a:off x="8957310" y="6635115"/>
          <a:ext cx="785103" cy="200415"/>
          <a:chOff x="6524625" y="2190750"/>
          <a:chExt cx="771768" cy="194700"/>
        </a:xfrm>
      </xdr:grpSpPr>
      <xdr:sp macro="" textlink="TABLE!BZ38">
        <xdr:nvSpPr>
          <xdr:cNvPr id="78" name="Text Box 188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4D706CFC-3E22-43A4-AC25-1B5B6FFA1804}" type="TxLink">
              <a:rPr lang="en-US" sz="1100" b="1" i="0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BZ37">
        <xdr:nvSpPr>
          <xdr:cNvPr id="79" name="Text Box 188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B0AAD96D-8B35-4F34-A3CA-478D434DF38F}" type="TxLink">
              <a:rPr lang="en-US" sz="11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C - D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47625</xdr:colOff>
      <xdr:row>33</xdr:row>
      <xdr:rowOff>28575</xdr:rowOff>
    </xdr:from>
    <xdr:to>
      <xdr:col>15</xdr:col>
      <xdr:colOff>238368</xdr:colOff>
      <xdr:row>34</xdr:row>
      <xdr:rowOff>61350</xdr:rowOff>
    </xdr:to>
    <xdr:grpSp>
      <xdr:nvGrpSpPr>
        <xdr:cNvPr id="80" name="Group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/>
      </xdr:nvGrpSpPr>
      <xdr:grpSpPr>
        <a:xfrm>
          <a:off x="8947785" y="7061835"/>
          <a:ext cx="785103" cy="200415"/>
          <a:chOff x="6524625" y="2190750"/>
          <a:chExt cx="771768" cy="194700"/>
        </a:xfrm>
      </xdr:grpSpPr>
      <xdr:sp macro="" textlink="TABLE!CA38">
        <xdr:nvSpPr>
          <xdr:cNvPr id="81" name="Text Box 188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61692908-4A17-4756-BAE3-C25BA9E899D3}" type="TxLink">
              <a:rPr lang="en-US" sz="1100" b="1" i="0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CA37">
        <xdr:nvSpPr>
          <xdr:cNvPr id="82" name="Text Box 18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D1D751F9-E072-4870-9C1F-45202BBECD72}" type="TxLink">
              <a:rPr lang="en-US" sz="11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D - C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655320</xdr:colOff>
          <xdr:row>10</xdr:row>
          <xdr:rowOff>76200</xdr:rowOff>
        </xdr:from>
        <xdr:to>
          <xdr:col>4</xdr:col>
          <xdr:colOff>83820</xdr:colOff>
          <xdr:row>11</xdr:row>
          <xdr:rowOff>38100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371475</xdr:colOff>
      <xdr:row>24</xdr:row>
      <xdr:rowOff>9525</xdr:rowOff>
    </xdr:from>
    <xdr:to>
      <xdr:col>11</xdr:col>
      <xdr:colOff>562218</xdr:colOff>
      <xdr:row>25</xdr:row>
      <xdr:rowOff>42300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GrpSpPr/>
      </xdr:nvGrpSpPr>
      <xdr:grpSpPr>
        <a:xfrm>
          <a:off x="6894195" y="5549265"/>
          <a:ext cx="785103" cy="192795"/>
          <a:chOff x="6524625" y="2190750"/>
          <a:chExt cx="771768" cy="194700"/>
        </a:xfrm>
      </xdr:grpSpPr>
      <xdr:sp macro="" textlink="TABLE!CE38">
        <xdr:nvSpPr>
          <xdr:cNvPr id="85" name="Text Box 188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340F1551-C2BB-4855-9112-3407E32440D4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CE37">
        <xdr:nvSpPr>
          <xdr:cNvPr id="86" name="Text Box 188">
            <a:extLst>
              <a:ext uri="{FF2B5EF4-FFF2-40B4-BE49-F238E27FC236}">
                <a16:creationId xmlns:a16="http://schemas.microsoft.com/office/drawing/2014/main" id="{00000000-0008-0000-0100-000056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7DB0AB61-E01C-4CDB-8E2A-95DD0B4BA682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A - D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12</xdr:col>
      <xdr:colOff>266700</xdr:colOff>
      <xdr:row>24</xdr:row>
      <xdr:rowOff>9525</xdr:rowOff>
    </xdr:from>
    <xdr:to>
      <xdr:col>13</xdr:col>
      <xdr:colOff>457443</xdr:colOff>
      <xdr:row>25</xdr:row>
      <xdr:rowOff>42300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GrpSpPr/>
      </xdr:nvGrpSpPr>
      <xdr:grpSpPr>
        <a:xfrm>
          <a:off x="7978140" y="5549265"/>
          <a:ext cx="785103" cy="192795"/>
          <a:chOff x="6524625" y="2190750"/>
          <a:chExt cx="771768" cy="194700"/>
        </a:xfrm>
      </xdr:grpSpPr>
      <xdr:sp macro="" textlink="TABLE!CD38">
        <xdr:nvSpPr>
          <xdr:cNvPr id="88" name="Text Box 188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981825" y="2190750"/>
            <a:ext cx="314568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 rtl="0">
              <a:defRPr sz="1000"/>
            </a:pPr>
            <a:fld id="{19E14DB0-F6D0-44FE-AFD8-13C421CBBFAB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 rtl="0">
                <a:defRPr sz="1000"/>
              </a:pPr>
              <a:t>0</a:t>
            </a:fld>
            <a:endParaRPr lang="en-US" sz="1100" b="1" i="0" strike="noStrike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TABLE!CD37">
        <xdr:nvSpPr>
          <xdr:cNvPr id="89" name="Text Box 188">
            <a:extLst>
              <a:ext uri="{FF2B5EF4-FFF2-40B4-BE49-F238E27FC236}">
                <a16:creationId xmlns:a16="http://schemas.microsoft.com/office/drawing/2014/main" id="{00000000-0008-0000-0100-000059000000}"/>
              </a:ext>
            </a:extLst>
          </xdr:cNvPr>
          <xdr:cNvSpPr txBox="1">
            <a:spLocks noChangeArrowheads="1" noTextEdit="1"/>
          </xdr:cNvSpPr>
        </xdr:nvSpPr>
        <xdr:spPr bwMode="auto">
          <a:xfrm>
            <a:off x="6524625" y="2190750"/>
            <a:ext cx="457200" cy="194700"/>
          </a:xfrm>
          <a:prstGeom prst="rect">
            <a:avLst/>
          </a:prstGeom>
          <a:solidFill>
            <a:schemeClr val="bg1"/>
          </a:solidFill>
          <a:ln w="9525">
            <a:solidFill>
              <a:srgbClr val="FF0000"/>
            </a:solidFill>
            <a:miter lim="800000"/>
            <a:headEnd/>
            <a:tailEnd/>
          </a:ln>
        </xdr:spPr>
        <xdr:txBody>
          <a:bodyPr wrap="none" lIns="18288" tIns="22860" rIns="0" bIns="0" anchor="ctr" upright="1">
            <a:noAutofit/>
          </a:bodyPr>
          <a:lstStyle/>
          <a:p>
            <a:pPr algn="ctr"/>
            <a:fld id="{223174D5-190E-4CCA-8583-3142AAF5A9F1}" type="TxLink">
              <a:rPr lang="en-US" sz="1100" b="1" i="0" u="none" strike="noStrike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pPr algn="ctr"/>
              <a:t>D - A</a:t>
            </a:fld>
            <a:endParaRPr lang="en-US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528354</xdr:colOff>
      <xdr:row>11</xdr:row>
      <xdr:rowOff>38100</xdr:rowOff>
    </xdr:from>
    <xdr:to>
      <xdr:col>16</xdr:col>
      <xdr:colOff>528354</xdr:colOff>
      <xdr:row>41</xdr:row>
      <xdr:rowOff>114071</xdr:rowOff>
    </xdr:to>
    <xdr:sp macro="" textlink="">
      <xdr:nvSpPr>
        <xdr:cNvPr id="90" name="Line 13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ShapeType="1"/>
        </xdr:cNvSpPr>
      </xdr:nvSpPr>
      <xdr:spPr bwMode="auto">
        <a:xfrm flipH="1" flipV="1">
          <a:off x="10377204" y="3238500"/>
          <a:ext cx="0" cy="5171846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538757</xdr:colOff>
      <xdr:row>19</xdr:row>
      <xdr:rowOff>69655</xdr:rowOff>
    </xdr:from>
    <xdr:to>
      <xdr:col>12</xdr:col>
      <xdr:colOff>335520</xdr:colOff>
      <xdr:row>19</xdr:row>
      <xdr:rowOff>69655</xdr:rowOff>
    </xdr:to>
    <xdr:sp macro="" textlink="">
      <xdr:nvSpPr>
        <xdr:cNvPr id="91" name="Line 8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ShapeType="1"/>
        </xdr:cNvSpPr>
      </xdr:nvSpPr>
      <xdr:spPr bwMode="auto">
        <a:xfrm>
          <a:off x="5739407" y="4803580"/>
          <a:ext cx="2120863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57150</xdr:colOff>
      <xdr:row>32</xdr:row>
      <xdr:rowOff>33658</xdr:rowOff>
    </xdr:from>
    <xdr:to>
      <xdr:col>11</xdr:col>
      <xdr:colOff>285750</xdr:colOff>
      <xdr:row>32</xdr:row>
      <xdr:rowOff>33658</xdr:rowOff>
    </xdr:to>
    <xdr:sp macro="" textlink="">
      <xdr:nvSpPr>
        <xdr:cNvPr id="92" name="Line 9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ShapeType="1"/>
        </xdr:cNvSpPr>
      </xdr:nvSpPr>
      <xdr:spPr bwMode="auto">
        <a:xfrm flipV="1">
          <a:off x="5838825" y="6872608"/>
          <a:ext cx="13906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346726</xdr:colOff>
      <xdr:row>11</xdr:row>
      <xdr:rowOff>52134</xdr:rowOff>
    </xdr:from>
    <xdr:to>
      <xdr:col>12</xdr:col>
      <xdr:colOff>346726</xdr:colOff>
      <xdr:row>19</xdr:row>
      <xdr:rowOff>81858</xdr:rowOff>
    </xdr:to>
    <xdr:sp macro="" textlink="">
      <xdr:nvSpPr>
        <xdr:cNvPr id="93" name="Line 1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ShapeType="1"/>
        </xdr:cNvSpPr>
      </xdr:nvSpPr>
      <xdr:spPr bwMode="auto">
        <a:xfrm flipH="1" flipV="1">
          <a:off x="7871476" y="3252534"/>
          <a:ext cx="0" cy="1563249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308240</xdr:colOff>
      <xdr:row>35</xdr:row>
      <xdr:rowOff>33657</xdr:rowOff>
    </xdr:from>
    <xdr:to>
      <xdr:col>12</xdr:col>
      <xdr:colOff>308240</xdr:colOff>
      <xdr:row>41</xdr:row>
      <xdr:rowOff>145384</xdr:rowOff>
    </xdr:to>
    <xdr:sp macro="" textlink="">
      <xdr:nvSpPr>
        <xdr:cNvPr id="94" name="Line 14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ShapeType="1"/>
        </xdr:cNvSpPr>
      </xdr:nvSpPr>
      <xdr:spPr bwMode="auto">
        <a:xfrm flipV="1">
          <a:off x="7832990" y="7358382"/>
          <a:ext cx="0" cy="1083277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57150</xdr:colOff>
      <xdr:row>19</xdr:row>
      <xdr:rowOff>74178</xdr:rowOff>
    </xdr:from>
    <xdr:to>
      <xdr:col>12</xdr:col>
      <xdr:colOff>57150</xdr:colOff>
      <xdr:row>31</xdr:row>
      <xdr:rowOff>39078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ShapeType="1"/>
        </xdr:cNvSpPr>
      </xdr:nvSpPr>
      <xdr:spPr bwMode="auto">
        <a:xfrm flipV="1">
          <a:off x="7581900" y="4808103"/>
          <a:ext cx="0" cy="190800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stealth" w="med" len="med"/>
          <a:tailEnd type="none" w="med" len="med"/>
        </a:ln>
      </xdr:spPr>
    </xdr:sp>
    <xdr:clientData/>
  </xdr:twoCellAnchor>
  <xdr:twoCellAnchor>
    <xdr:from>
      <xdr:col>12</xdr:col>
      <xdr:colOff>362129</xdr:colOff>
      <xdr:row>18</xdr:row>
      <xdr:rowOff>62233</xdr:rowOff>
    </xdr:from>
    <xdr:to>
      <xdr:col>16</xdr:col>
      <xdr:colOff>486029</xdr:colOff>
      <xdr:row>18</xdr:row>
      <xdr:rowOff>62233</xdr:rowOff>
    </xdr:to>
    <xdr:sp macro="" textlink="">
      <xdr:nvSpPr>
        <xdr:cNvPr id="96" name="Line 117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ShapeType="1"/>
        </xdr:cNvSpPr>
      </xdr:nvSpPr>
      <xdr:spPr bwMode="auto">
        <a:xfrm>
          <a:off x="7886879" y="4634233"/>
          <a:ext cx="2448000" cy="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none" w="med" len="med"/>
          <a:tailEnd type="stealth" w="med" len="med"/>
        </a:ln>
      </xdr:spPr>
    </xdr:sp>
    <xdr:clientData/>
  </xdr:twoCellAnchor>
  <xdr:twoCellAnchor>
    <xdr:from>
      <xdr:col>12</xdr:col>
      <xdr:colOff>348857</xdr:colOff>
      <xdr:row>19</xdr:row>
      <xdr:rowOff>14608</xdr:rowOff>
    </xdr:from>
    <xdr:to>
      <xdr:col>16</xdr:col>
      <xdr:colOff>472757</xdr:colOff>
      <xdr:row>19</xdr:row>
      <xdr:rowOff>14608</xdr:rowOff>
    </xdr:to>
    <xdr:sp macro="" textlink="">
      <xdr:nvSpPr>
        <xdr:cNvPr id="97" name="Line 117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ShapeType="1"/>
        </xdr:cNvSpPr>
      </xdr:nvSpPr>
      <xdr:spPr bwMode="auto">
        <a:xfrm>
          <a:off x="7873607" y="4748533"/>
          <a:ext cx="2448000" cy="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stealth" w="med" len="med"/>
          <a:tailEnd type="none" w="med" len="med"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12</xdr:col>
      <xdr:colOff>477263</xdr:colOff>
      <xdr:row>32</xdr:row>
      <xdr:rowOff>128908</xdr:rowOff>
    </xdr:from>
    <xdr:to>
      <xdr:col>16</xdr:col>
      <xdr:colOff>529163</xdr:colOff>
      <xdr:row>32</xdr:row>
      <xdr:rowOff>128908</xdr:rowOff>
    </xdr:to>
    <xdr:sp macro="" textlink="">
      <xdr:nvSpPr>
        <xdr:cNvPr id="98" name="Line 11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ShapeType="1"/>
        </xdr:cNvSpPr>
      </xdr:nvSpPr>
      <xdr:spPr bwMode="auto">
        <a:xfrm>
          <a:off x="8002013" y="6967858"/>
          <a:ext cx="2376000" cy="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none" w="med" len="med"/>
          <a:tailEnd type="stealth" w="med" len="med"/>
        </a:ln>
      </xdr:spPr>
    </xdr:sp>
    <xdr:clientData/>
  </xdr:twoCellAnchor>
  <xdr:twoCellAnchor>
    <xdr:from>
      <xdr:col>12</xdr:col>
      <xdr:colOff>429924</xdr:colOff>
      <xdr:row>32</xdr:row>
      <xdr:rowOff>33658</xdr:rowOff>
    </xdr:from>
    <xdr:to>
      <xdr:col>16</xdr:col>
      <xdr:colOff>481824</xdr:colOff>
      <xdr:row>32</xdr:row>
      <xdr:rowOff>33658</xdr:rowOff>
    </xdr:to>
    <xdr:sp macro="" textlink="">
      <xdr:nvSpPr>
        <xdr:cNvPr id="99" name="Line 117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>
          <a:spLocks noChangeShapeType="1"/>
        </xdr:cNvSpPr>
      </xdr:nvSpPr>
      <xdr:spPr bwMode="auto">
        <a:xfrm flipV="1">
          <a:off x="7954674" y="6872608"/>
          <a:ext cx="2376000" cy="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stealth" w="med" len="med"/>
          <a:tailEnd type="none" w="med" len="med"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274898</xdr:colOff>
      <xdr:row>32</xdr:row>
      <xdr:rowOff>43182</xdr:rowOff>
    </xdr:from>
    <xdr:to>
      <xdr:col>12</xdr:col>
      <xdr:colOff>304801</xdr:colOff>
      <xdr:row>35</xdr:row>
      <xdr:rowOff>43182</xdr:rowOff>
    </xdr:to>
    <xdr:sp macro="" textlink="">
      <xdr:nvSpPr>
        <xdr:cNvPr id="100" name="Line 8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>
          <a:spLocks noChangeShapeType="1"/>
        </xdr:cNvSpPr>
      </xdr:nvSpPr>
      <xdr:spPr bwMode="auto">
        <a:xfrm>
          <a:off x="7218623" y="6882132"/>
          <a:ext cx="610928" cy="4857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400050</xdr:colOff>
      <xdr:row>31</xdr:row>
      <xdr:rowOff>90809</xdr:rowOff>
    </xdr:from>
    <xdr:to>
      <xdr:col>13</xdr:col>
      <xdr:colOff>138262</xdr:colOff>
      <xdr:row>33</xdr:row>
      <xdr:rowOff>14514</xdr:rowOff>
    </xdr:to>
    <xdr:sp macro="" textlink="">
      <xdr:nvSpPr>
        <xdr:cNvPr id="101" name="Isosceles Triangl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 rot="2486090">
          <a:off x="7343775" y="6767834"/>
          <a:ext cx="900262" cy="247555"/>
        </a:xfrm>
        <a:prstGeom prst="triangle">
          <a:avLst>
            <a:gd name="adj" fmla="val 64501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361949</xdr:colOff>
      <xdr:row>32</xdr:row>
      <xdr:rowOff>109858</xdr:rowOff>
    </xdr:from>
    <xdr:to>
      <xdr:col>12</xdr:col>
      <xdr:colOff>171449</xdr:colOff>
      <xdr:row>35</xdr:row>
      <xdr:rowOff>62233</xdr:rowOff>
    </xdr:to>
    <xdr:sp macro="" textlink="">
      <xdr:nvSpPr>
        <xdr:cNvPr id="102" name="Line 117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>
          <a:spLocks noChangeShapeType="1"/>
        </xdr:cNvSpPr>
      </xdr:nvSpPr>
      <xdr:spPr bwMode="auto">
        <a:xfrm flipV="1">
          <a:off x="7305674" y="6948808"/>
          <a:ext cx="390525" cy="43815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none" w="med" len="med"/>
          <a:tailEnd type="stealth" w="med" len="med"/>
        </a:ln>
      </xdr:spPr>
    </xdr:sp>
    <xdr:clientData/>
  </xdr:twoCellAnchor>
  <xdr:twoCellAnchor>
    <xdr:from>
      <xdr:col>11</xdr:col>
      <xdr:colOff>466725</xdr:colOff>
      <xdr:row>33</xdr:row>
      <xdr:rowOff>52708</xdr:rowOff>
    </xdr:from>
    <xdr:to>
      <xdr:col>12</xdr:col>
      <xdr:colOff>266700</xdr:colOff>
      <xdr:row>36</xdr:row>
      <xdr:rowOff>5083</xdr:rowOff>
    </xdr:to>
    <xdr:sp macro="" textlink="">
      <xdr:nvSpPr>
        <xdr:cNvPr id="103" name="Line 117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>
          <a:spLocks noChangeShapeType="1"/>
        </xdr:cNvSpPr>
      </xdr:nvSpPr>
      <xdr:spPr bwMode="auto">
        <a:xfrm flipV="1">
          <a:off x="7410450" y="7053583"/>
          <a:ext cx="381000" cy="43815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stealth" w="med" len="med"/>
          <a:tailEnd type="none" w="med" len="med"/>
        </a:ln>
      </xdr:spPr>
    </xdr:sp>
    <xdr:clientData/>
  </xdr:twoCellAnchor>
  <xdr:twoCellAnchor>
    <xdr:from>
      <xdr:col>12</xdr:col>
      <xdr:colOff>209550</xdr:colOff>
      <xdr:row>19</xdr:row>
      <xdr:rowOff>72970</xdr:rowOff>
    </xdr:from>
    <xdr:to>
      <xdr:col>12</xdr:col>
      <xdr:colOff>209550</xdr:colOff>
      <xdr:row>31</xdr:row>
      <xdr:rowOff>73870</xdr:rowOff>
    </xdr:to>
    <xdr:sp macro="" textlink="">
      <xdr:nvSpPr>
        <xdr:cNvPr id="104" name="Line 117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>
          <a:spLocks noChangeShapeType="1"/>
        </xdr:cNvSpPr>
      </xdr:nvSpPr>
      <xdr:spPr bwMode="auto">
        <a:xfrm flipH="1" flipV="1">
          <a:off x="7734300" y="4806895"/>
          <a:ext cx="0" cy="1944000"/>
        </a:xfrm>
        <a:prstGeom prst="line">
          <a:avLst/>
        </a:prstGeom>
        <a:noFill/>
        <a:ln w="28575">
          <a:solidFill>
            <a:srgbClr val="FF0000"/>
          </a:solidFill>
          <a:prstDash val="sysDot"/>
          <a:round/>
          <a:headEnd type="none" w="med" len="med"/>
          <a:tailEnd type="stealth" w="med" len="med"/>
        </a:ln>
      </xdr:spPr>
    </xdr:sp>
    <xdr:clientData/>
  </xdr:twoCellAnchor>
  <xdr:twoCellAnchor editAs="oneCell">
    <xdr:from>
      <xdr:col>17</xdr:col>
      <xdr:colOff>517525</xdr:colOff>
      <xdr:row>0</xdr:row>
      <xdr:rowOff>63500</xdr:rowOff>
    </xdr:from>
    <xdr:to>
      <xdr:col>21</xdr:col>
      <xdr:colOff>521101</xdr:colOff>
      <xdr:row>4</xdr:row>
      <xdr:rowOff>27188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7400" y="63500"/>
          <a:ext cx="2327676" cy="11638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622300</xdr:colOff>
      <xdr:row>0</xdr:row>
      <xdr:rowOff>0</xdr:rowOff>
    </xdr:from>
    <xdr:ext cx="179029" cy="314325"/>
    <xdr:sp macro="" textlink="">
      <xdr:nvSpPr>
        <xdr:cNvPr id="2" name="Text Box 19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223875" y="0"/>
          <a:ext cx="179029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en-A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365760</xdr:colOff>
          <xdr:row>0</xdr:row>
          <xdr:rowOff>259080</xdr:rowOff>
        </xdr:from>
        <xdr:to>
          <xdr:col>9</xdr:col>
          <xdr:colOff>1097280</xdr:colOff>
          <xdr:row>3</xdr:row>
          <xdr:rowOff>228600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12700</xdr:colOff>
      <xdr:row>1</xdr:row>
      <xdr:rowOff>12700</xdr:rowOff>
    </xdr:from>
    <xdr:to>
      <xdr:col>9</xdr:col>
      <xdr:colOff>495300</xdr:colOff>
      <xdr:row>10</xdr:row>
      <xdr:rowOff>81502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8557260" y="276860"/>
          <a:ext cx="4932680" cy="2446242"/>
          <a:chOff x="8280400" y="279400"/>
          <a:chExt cx="4787900" cy="2469102"/>
        </a:xfrm>
      </xdr:grpSpPr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9423400" y="2311401"/>
            <a:ext cx="167368" cy="176892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en-US"/>
          </a:p>
        </xdr:txBody>
      </xdr:sp>
      <xdr:sp macro="" textlink="">
        <xdr:nvSpPr>
          <xdr:cNvPr id="9" name="Line 155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32800" y="927100"/>
            <a:ext cx="10440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Line 156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474200" y="317500"/>
            <a:ext cx="0" cy="6141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Line 156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28300" y="279400"/>
            <a:ext cx="0" cy="586740"/>
          </a:xfrm>
          <a:prstGeom prst="line">
            <a:avLst/>
          </a:prstGeom>
          <a:noFill/>
          <a:ln w="1587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Line 157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>
            <a:spLocks noChangeShapeType="1"/>
          </xdr:cNvSpPr>
        </xdr:nvSpPr>
        <xdr:spPr bwMode="auto">
          <a:xfrm>
            <a:off x="8509000" y="1447801"/>
            <a:ext cx="914400" cy="0"/>
          </a:xfrm>
          <a:prstGeom prst="line">
            <a:avLst/>
          </a:prstGeom>
          <a:noFill/>
          <a:ln w="1714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 txBox="1"/>
        </xdr:nvSpPr>
        <xdr:spPr>
          <a:xfrm>
            <a:off x="10579100" y="4699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1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>
          <a:xfrm>
            <a:off x="8801100" y="1016001"/>
            <a:ext cx="279400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5</a:t>
            </a:r>
          </a:p>
        </xdr:txBody>
      </xdr:sp>
      <xdr:sp macro="" textlink="">
        <xdr:nvSpPr>
          <xdr:cNvPr id="15" name="Line 153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10189099" y="1526652"/>
            <a:ext cx="24437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Line 15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300" y="1955800"/>
            <a:ext cx="8640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Line 15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652000" y="2362200"/>
            <a:ext cx="0" cy="2880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Line 156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464800" y="1917700"/>
            <a:ext cx="0" cy="756000"/>
          </a:xfrm>
          <a:prstGeom prst="line">
            <a:avLst/>
          </a:prstGeom>
          <a:noFill/>
          <a:ln w="1587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Line 157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10668950" y="621351"/>
            <a:ext cx="506100" cy="0"/>
          </a:xfrm>
          <a:prstGeom prst="line">
            <a:avLst/>
          </a:prstGeom>
          <a:noFill/>
          <a:ln w="17145">
            <a:solidFill>
              <a:srgbClr val="000000"/>
            </a:solidFill>
            <a:prstDash val="lgDashDot"/>
            <a:round/>
            <a:headEnd/>
            <a:tailEnd/>
          </a:ln>
        </xdr:spPr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11023600" y="482601"/>
            <a:ext cx="2794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2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9563100" y="20701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4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10096500" y="22606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3</a:t>
            </a:r>
          </a:p>
        </xdr:txBody>
      </xdr:sp>
      <xdr:sp macro="" textlink="">
        <xdr:nvSpPr>
          <xdr:cNvPr id="23" name="Line 156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982200" y="2095500"/>
            <a:ext cx="0" cy="599440"/>
          </a:xfrm>
          <a:prstGeom prst="line">
            <a:avLst/>
          </a:prstGeom>
          <a:noFill/>
          <a:ln w="15875">
            <a:solidFill>
              <a:srgbClr val="000000"/>
            </a:solidFill>
            <a:prstDash val="lgDashDot"/>
            <a:round/>
            <a:headEnd/>
            <a:tailEnd/>
          </a:ln>
        </xdr:spPr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 txBox="1"/>
        </xdr:nvSpPr>
        <xdr:spPr>
          <a:xfrm flipH="1">
            <a:off x="8280400" y="2260600"/>
            <a:ext cx="1206500" cy="241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n-US" sz="1200" b="0">
                <a:latin typeface="+mn-lt"/>
              </a:rPr>
              <a:t>Camera Position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 txBox="1"/>
        </xdr:nvSpPr>
        <xdr:spPr>
          <a:xfrm flipH="1">
            <a:off x="11595100" y="2425700"/>
            <a:ext cx="1473200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n-US" sz="1200" b="0">
                <a:latin typeface="+mn-lt"/>
              </a:rPr>
              <a:t>Camera Position</a:t>
            </a:r>
          </a:p>
        </xdr:txBody>
      </xdr:sp>
      <xdr:sp macro="" textlink="">
        <xdr:nvSpPr>
          <xdr:cNvPr id="26" name="Oval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11468100" y="2463800"/>
            <a:ext cx="167368" cy="176892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en-US"/>
          </a:p>
        </xdr:txBody>
      </xdr:sp>
      <xdr:sp macro="" textlink="">
        <xdr:nvSpPr>
          <xdr:cNvPr id="27" name="Right Triangle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 bwMode="auto">
          <a:xfrm rot="10800000">
            <a:off x="9690100" y="1943100"/>
            <a:ext cx="292100" cy="381000"/>
          </a:xfrm>
          <a:prstGeom prst="rtTriangl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US" sz="1100"/>
          </a:p>
        </xdr:txBody>
      </xdr:sp>
      <xdr:sp macro="" textlink="">
        <xdr:nvSpPr>
          <xdr:cNvPr id="28" name="Line 155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>
            <a:spLocks noChangeShapeType="1"/>
          </xdr:cNvSpPr>
        </xdr:nvSpPr>
        <xdr:spPr bwMode="auto">
          <a:xfrm>
            <a:off x="9359900" y="1955800"/>
            <a:ext cx="292100" cy="3937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482600</xdr:colOff>
      <xdr:row>0</xdr:row>
      <xdr:rowOff>0</xdr:rowOff>
    </xdr:from>
    <xdr:ext cx="179029" cy="314325"/>
    <xdr:sp macro="" textlink="">
      <xdr:nvSpPr>
        <xdr:cNvPr id="2" name="Text Box 198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3369925" y="0"/>
          <a:ext cx="179029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27432" rIns="0" bIns="0" anchor="t" upright="1">
          <a:spAutoFit/>
        </a:bodyPr>
        <a:lstStyle/>
        <a:p>
          <a:pPr algn="l" rtl="0">
            <a:defRPr sz="1000"/>
          </a:pPr>
          <a:r>
            <a:rPr lang="en-AU" sz="1800" b="1" i="0" u="none" strike="noStrike" baseline="0">
              <a:solidFill>
                <a:srgbClr val="000000"/>
              </a:solidFill>
              <a:latin typeface="Times"/>
              <a:cs typeface="Times"/>
            </a:rPr>
            <a:t>N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</xdr:row>
          <xdr:rowOff>0</xdr:rowOff>
        </xdr:from>
        <xdr:to>
          <xdr:col>11</xdr:col>
          <xdr:colOff>944880</xdr:colOff>
          <xdr:row>4</xdr:row>
          <xdr:rowOff>30480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698500</xdr:colOff>
      <xdr:row>1</xdr:row>
      <xdr:rowOff>50800</xdr:rowOff>
    </xdr:from>
    <xdr:to>
      <xdr:col>11</xdr:col>
      <xdr:colOff>812800</xdr:colOff>
      <xdr:row>11</xdr:row>
      <xdr:rowOff>68802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pSpPr/>
      </xdr:nvGrpSpPr>
      <xdr:grpSpPr>
        <a:xfrm>
          <a:off x="9161780" y="304800"/>
          <a:ext cx="4950460" cy="2517362"/>
          <a:chOff x="8280400" y="279400"/>
          <a:chExt cx="4787900" cy="2469102"/>
        </a:xfrm>
      </xdr:grpSpPr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9423400" y="2311401"/>
            <a:ext cx="167368" cy="176892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en-US"/>
          </a:p>
        </xdr:txBody>
      </xdr:sp>
      <xdr:sp macro="" textlink="">
        <xdr:nvSpPr>
          <xdr:cNvPr id="9" name="Line 155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32800" y="927100"/>
            <a:ext cx="10440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Line 156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474200" y="317500"/>
            <a:ext cx="0" cy="6141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Line 156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528300" y="279400"/>
            <a:ext cx="0" cy="586740"/>
          </a:xfrm>
          <a:prstGeom prst="line">
            <a:avLst/>
          </a:prstGeom>
          <a:noFill/>
          <a:ln w="1587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Line 157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ChangeShapeType="1"/>
          </xdr:cNvSpPr>
        </xdr:nvSpPr>
        <xdr:spPr bwMode="auto">
          <a:xfrm>
            <a:off x="8509000" y="1447801"/>
            <a:ext cx="914400" cy="0"/>
          </a:xfrm>
          <a:prstGeom prst="line">
            <a:avLst/>
          </a:prstGeom>
          <a:noFill/>
          <a:ln w="1714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 txBox="1"/>
        </xdr:nvSpPr>
        <xdr:spPr>
          <a:xfrm>
            <a:off x="10579100" y="4699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1</a:t>
            </a: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 txBox="1"/>
        </xdr:nvSpPr>
        <xdr:spPr>
          <a:xfrm>
            <a:off x="8801100" y="1016001"/>
            <a:ext cx="279400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5</a:t>
            </a:r>
          </a:p>
        </xdr:txBody>
      </xdr:sp>
      <xdr:sp macro="" textlink="">
        <xdr:nvSpPr>
          <xdr:cNvPr id="15" name="Line 153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10189099" y="1526652"/>
            <a:ext cx="24437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6" name="Line 15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8496300" y="1955800"/>
            <a:ext cx="864000" cy="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Line 15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652000" y="2362200"/>
            <a:ext cx="0" cy="2880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" name="Line 156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0464800" y="1917700"/>
            <a:ext cx="0" cy="756000"/>
          </a:xfrm>
          <a:prstGeom prst="line">
            <a:avLst/>
          </a:prstGeom>
          <a:noFill/>
          <a:ln w="1587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Line 157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10668950" y="621351"/>
            <a:ext cx="506100" cy="0"/>
          </a:xfrm>
          <a:prstGeom prst="line">
            <a:avLst/>
          </a:prstGeom>
          <a:noFill/>
          <a:ln w="17145">
            <a:solidFill>
              <a:srgbClr val="000000"/>
            </a:solidFill>
            <a:prstDash val="lgDashDot"/>
            <a:round/>
            <a:headEnd/>
            <a:tailEnd/>
          </a:ln>
        </xdr:spPr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 txBox="1"/>
        </xdr:nvSpPr>
        <xdr:spPr>
          <a:xfrm>
            <a:off x="11023600" y="482601"/>
            <a:ext cx="279400" cy="317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2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 txBox="1"/>
        </xdr:nvSpPr>
        <xdr:spPr>
          <a:xfrm>
            <a:off x="9563100" y="20701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4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 txBox="1"/>
        </xdr:nvSpPr>
        <xdr:spPr>
          <a:xfrm>
            <a:off x="10096500" y="2260601"/>
            <a:ext cx="279400" cy="304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CG Times"/>
              </a:rPr>
              <a:t>3</a:t>
            </a:r>
          </a:p>
        </xdr:txBody>
      </xdr:sp>
      <xdr:sp macro="" textlink="">
        <xdr:nvSpPr>
          <xdr:cNvPr id="23" name="Line 156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982200" y="2095500"/>
            <a:ext cx="0" cy="599440"/>
          </a:xfrm>
          <a:prstGeom prst="line">
            <a:avLst/>
          </a:prstGeom>
          <a:noFill/>
          <a:ln w="15875">
            <a:solidFill>
              <a:srgbClr val="000000"/>
            </a:solidFill>
            <a:prstDash val="lgDashDot"/>
            <a:round/>
            <a:headEnd/>
            <a:tailEnd/>
          </a:ln>
        </xdr:spPr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 txBox="1"/>
        </xdr:nvSpPr>
        <xdr:spPr>
          <a:xfrm flipH="1">
            <a:off x="8280400" y="2260600"/>
            <a:ext cx="1206500" cy="2413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n-US" sz="1200" b="0">
                <a:latin typeface="+mn-lt"/>
              </a:rPr>
              <a:t>Camera Position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 txBox="1"/>
        </xdr:nvSpPr>
        <xdr:spPr>
          <a:xfrm flipH="1">
            <a:off x="11595100" y="2425700"/>
            <a:ext cx="1473200" cy="292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l"/>
            <a:r>
              <a:rPr lang="en-US" sz="1200" b="0">
                <a:latin typeface="+mn-lt"/>
              </a:rPr>
              <a:t>Camera Position</a:t>
            </a:r>
          </a:p>
        </xdr:txBody>
      </xdr:sp>
      <xdr:sp macro="" textlink="">
        <xdr:nvSpPr>
          <xdr:cNvPr id="26" name="Oval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/>
        </xdr:nvSpPr>
        <xdr:spPr>
          <a:xfrm>
            <a:off x="11468100" y="2463800"/>
            <a:ext cx="167368" cy="176892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en-US"/>
          </a:p>
        </xdr:txBody>
      </xdr:sp>
      <xdr:sp macro="" textlink="">
        <xdr:nvSpPr>
          <xdr:cNvPr id="27" name="Right Triangle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/>
        </xdr:nvSpPr>
        <xdr:spPr bwMode="auto">
          <a:xfrm rot="10800000">
            <a:off x="9690100" y="1943100"/>
            <a:ext cx="292100" cy="381000"/>
          </a:xfrm>
          <a:prstGeom prst="rtTriangl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US" sz="1100"/>
          </a:p>
        </xdr:txBody>
      </xdr:sp>
      <xdr:sp macro="" textlink="">
        <xdr:nvSpPr>
          <xdr:cNvPr id="28" name="Line 155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>
            <a:spLocks noChangeShapeType="1"/>
          </xdr:cNvSpPr>
        </xdr:nvSpPr>
        <xdr:spPr bwMode="auto">
          <a:xfrm>
            <a:off x="9359900" y="1955800"/>
            <a:ext cx="292100" cy="393700"/>
          </a:xfrm>
          <a:prstGeom prst="line">
            <a:avLst/>
          </a:prstGeom>
          <a:noFill/>
          <a:ln w="1714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9052F-5D49-46DC-B670-F3EF51D77EE2}">
  <dimension ref="A1:GC49"/>
  <sheetViews>
    <sheetView tabSelected="1" zoomScale="75" zoomScaleNormal="75" workbookViewId="0">
      <selection activeCell="A2" sqref="A2"/>
    </sheetView>
  </sheetViews>
  <sheetFormatPr defaultColWidth="9.109375" defaultRowHeight="15"/>
  <cols>
    <col min="1" max="1" width="14.6640625" style="6" customWidth="1"/>
    <col min="2" max="49" width="8" style="6" customWidth="1"/>
    <col min="50" max="50" width="9.88671875" style="6" customWidth="1"/>
    <col min="51" max="52" width="7.6640625" style="206" customWidth="1"/>
    <col min="53" max="58" width="7.6640625" style="6" customWidth="1"/>
    <col min="59" max="62" width="8.5546875" style="6" customWidth="1"/>
    <col min="63" max="63" width="8.5546875" style="27" hidden="1" customWidth="1"/>
    <col min="64" max="66" width="13.44140625" style="27" hidden="1" customWidth="1"/>
    <col min="67" max="68" width="7.6640625" style="27" hidden="1" customWidth="1"/>
    <col min="69" max="71" width="9.109375" style="27" hidden="1" customWidth="1"/>
    <col min="72" max="74" width="9.33203125" style="27" hidden="1" customWidth="1"/>
    <col min="75" max="101" width="9.109375" style="27" hidden="1" customWidth="1"/>
    <col min="102" max="102" width="9.109375" style="41" hidden="1" customWidth="1"/>
    <col min="103" max="104" width="9.109375" style="27" hidden="1" customWidth="1"/>
    <col min="105" max="105" width="9.109375" style="41" hidden="1" customWidth="1"/>
    <col min="106" max="107" width="9.109375" style="27" hidden="1" customWidth="1"/>
    <col min="108" max="108" width="9.109375" style="41" hidden="1" customWidth="1"/>
    <col min="109" max="110" width="9.109375" style="27" hidden="1" customWidth="1"/>
    <col min="111" max="111" width="9.109375" style="41" hidden="1" customWidth="1"/>
    <col min="112" max="113" width="9.109375" style="27" hidden="1" customWidth="1"/>
    <col min="114" max="114" width="9.109375" style="41" hidden="1" customWidth="1"/>
    <col min="115" max="116" width="9.109375" style="27" hidden="1" customWidth="1"/>
    <col min="117" max="117" width="9.109375" style="41" hidden="1" customWidth="1"/>
    <col min="118" max="119" width="9.109375" style="27" hidden="1" customWidth="1"/>
    <col min="120" max="120" width="9.109375" style="41" hidden="1" customWidth="1"/>
    <col min="121" max="122" width="9.109375" style="27" hidden="1" customWidth="1"/>
    <col min="123" max="123" width="9.109375" style="41" hidden="1" customWidth="1"/>
    <col min="124" max="183" width="9.109375" style="27" hidden="1" customWidth="1"/>
    <col min="184" max="185" width="9.109375" style="6" customWidth="1"/>
    <col min="186" max="16384" width="9.109375" style="6"/>
  </cols>
  <sheetData>
    <row r="1" spans="1:183" s="4" customFormat="1" ht="20.25" customHeight="1">
      <c r="A1" s="1" t="s">
        <v>0</v>
      </c>
      <c r="B1" s="2"/>
      <c r="C1" s="2"/>
      <c r="D1" s="3"/>
      <c r="P1" s="194" t="s">
        <v>1</v>
      </c>
      <c r="Q1" s="194"/>
      <c r="R1" s="194"/>
      <c r="S1" s="194"/>
      <c r="T1" s="194"/>
      <c r="U1" s="194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</row>
    <row r="2" spans="1:183" s="4" customFormat="1" ht="18">
      <c r="A2" s="2"/>
      <c r="B2" s="2"/>
      <c r="C2" s="2"/>
      <c r="D2" s="3"/>
      <c r="N2" s="6"/>
      <c r="P2" s="194"/>
      <c r="Q2" s="194"/>
      <c r="R2" s="194"/>
      <c r="S2" s="194"/>
      <c r="T2" s="194"/>
      <c r="U2" s="194"/>
      <c r="V2" s="7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</row>
    <row r="3" spans="1:183" s="4" customFormat="1" ht="21">
      <c r="A3" s="8" t="s">
        <v>2</v>
      </c>
      <c r="B3" s="195">
        <v>1</v>
      </c>
      <c r="C3" s="9"/>
      <c r="D3" s="9"/>
      <c r="E3" s="10" t="s">
        <v>3</v>
      </c>
      <c r="F3" s="196" t="s">
        <v>4</v>
      </c>
      <c r="G3" s="9"/>
      <c r="O3" s="197"/>
      <c r="P3" s="11"/>
      <c r="Q3" s="12"/>
      <c r="R3" s="12"/>
      <c r="S3" s="12"/>
      <c r="T3" s="12"/>
      <c r="U3" s="13"/>
      <c r="V3" s="14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</row>
    <row r="4" spans="1:183" s="4" customFormat="1" ht="21">
      <c r="A4" s="8" t="s">
        <v>5</v>
      </c>
      <c r="B4" s="196" t="s">
        <v>100</v>
      </c>
      <c r="C4" s="9"/>
      <c r="D4" s="9"/>
      <c r="E4" s="9"/>
      <c r="F4" s="9"/>
      <c r="G4" s="9"/>
      <c r="O4" s="15"/>
      <c r="P4" s="12"/>
      <c r="Q4" s="12"/>
      <c r="R4" s="12"/>
      <c r="S4" s="12"/>
      <c r="T4" s="12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</row>
    <row r="5" spans="1:183" s="4" customFormat="1" ht="21">
      <c r="A5" s="8" t="s">
        <v>7</v>
      </c>
      <c r="B5" s="198">
        <v>45441</v>
      </c>
      <c r="C5" s="198"/>
      <c r="D5" s="198"/>
      <c r="E5" s="198"/>
      <c r="F5" s="198"/>
      <c r="G5" s="198"/>
      <c r="J5" s="199"/>
      <c r="O5" s="15"/>
      <c r="P5" s="12"/>
      <c r="Q5" s="12"/>
      <c r="R5" s="12"/>
      <c r="S5" s="12"/>
      <c r="T5" s="12"/>
      <c r="U5" s="16"/>
      <c r="V5" s="17"/>
      <c r="W5" s="200"/>
      <c r="X5" s="200"/>
      <c r="Y5" s="200"/>
      <c r="Z5" s="200"/>
      <c r="AA5" s="200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</row>
    <row r="6" spans="1:183" s="4" customFormat="1" ht="21">
      <c r="A6" s="8" t="s">
        <v>8</v>
      </c>
      <c r="B6" s="169" t="s">
        <v>9</v>
      </c>
      <c r="C6" s="169"/>
      <c r="D6" s="169"/>
      <c r="E6" s="201">
        <v>0.35416666666666669</v>
      </c>
      <c r="F6" s="201"/>
      <c r="G6" s="9"/>
      <c r="I6" s="18"/>
      <c r="J6" s="202" t="s">
        <v>10</v>
      </c>
      <c r="K6" s="202"/>
      <c r="L6" s="202"/>
      <c r="M6" s="202"/>
      <c r="N6" s="202"/>
      <c r="O6" s="19"/>
      <c r="P6" s="12"/>
      <c r="Q6" s="12"/>
      <c r="R6" s="12"/>
      <c r="S6" s="12"/>
      <c r="T6" s="12"/>
      <c r="U6" s="16"/>
      <c r="V6" s="15"/>
      <c r="W6" s="200"/>
      <c r="X6" s="200"/>
      <c r="Y6" s="200"/>
      <c r="Z6" s="200"/>
      <c r="AA6" s="200"/>
      <c r="AD6" s="20"/>
      <c r="AE6" s="18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</row>
    <row r="7" spans="1:183" s="4" customFormat="1" ht="21">
      <c r="A7" s="8" t="s">
        <v>11</v>
      </c>
      <c r="B7" s="169" t="s">
        <v>9</v>
      </c>
      <c r="C7" s="169"/>
      <c r="D7" s="169"/>
      <c r="E7" s="201">
        <v>0.72916666666666663</v>
      </c>
      <c r="F7" s="201"/>
      <c r="G7" s="9"/>
      <c r="I7" s="18"/>
      <c r="J7" s="202"/>
      <c r="K7" s="202"/>
      <c r="L7" s="202"/>
      <c r="M7" s="202"/>
      <c r="N7" s="202"/>
      <c r="O7" s="203"/>
      <c r="P7" s="12"/>
      <c r="Q7" s="12"/>
      <c r="R7" s="12"/>
      <c r="S7" s="12"/>
      <c r="T7" s="12"/>
      <c r="U7" s="12"/>
      <c r="V7" s="15"/>
      <c r="W7" s="18"/>
      <c r="AE7" s="18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</row>
    <row r="8" spans="1:183" s="4" customFormat="1" ht="18">
      <c r="A8" s="21"/>
      <c r="B8" s="2"/>
      <c r="C8" s="2"/>
      <c r="O8" s="22"/>
      <c r="P8" s="11"/>
      <c r="Q8" s="16"/>
      <c r="R8" s="16"/>
      <c r="S8" s="16"/>
      <c r="T8" s="16"/>
      <c r="U8" s="13"/>
      <c r="V8" s="23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</row>
    <row r="9" spans="1:183" s="4" customFormat="1" ht="18">
      <c r="A9" s="21"/>
      <c r="B9" s="2"/>
      <c r="C9" s="2"/>
      <c r="O9" s="16"/>
      <c r="P9" s="24"/>
      <c r="Q9" s="15"/>
      <c r="R9" s="15"/>
      <c r="S9" s="15"/>
      <c r="T9" s="12"/>
      <c r="U9" s="25"/>
      <c r="V9" s="204"/>
      <c r="Y9" s="16"/>
      <c r="Z9" s="26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</row>
    <row r="10" spans="1:183" ht="20.25" customHeight="1">
      <c r="Y10" s="197"/>
      <c r="AH10" s="205"/>
      <c r="AI10" s="205"/>
      <c r="AJ10" s="205"/>
      <c r="AK10" s="205"/>
      <c r="AL10" s="205"/>
      <c r="AP10" s="205"/>
      <c r="CX10" s="27"/>
      <c r="DA10" s="27"/>
      <c r="DD10" s="27"/>
      <c r="DG10" s="27"/>
      <c r="DJ10" s="27"/>
      <c r="DM10" s="27"/>
      <c r="DP10" s="27"/>
      <c r="DS10" s="27"/>
    </row>
    <row r="11" spans="1:183" ht="20.25" customHeight="1">
      <c r="P11" s="202" t="s">
        <v>12</v>
      </c>
      <c r="Q11" s="202"/>
      <c r="R11" s="202"/>
      <c r="S11" s="202"/>
      <c r="T11" s="202"/>
      <c r="U11" s="202"/>
      <c r="Y11" s="197"/>
      <c r="AH11" s="205"/>
      <c r="AI11" s="205"/>
      <c r="AJ11" s="205"/>
      <c r="AK11" s="205"/>
      <c r="AL11" s="205"/>
      <c r="AP11" s="205"/>
      <c r="BF11" s="28"/>
      <c r="CX11" s="27"/>
      <c r="DA11" s="27"/>
      <c r="DD11" s="27"/>
      <c r="DG11" s="27"/>
      <c r="DJ11" s="27"/>
      <c r="DM11" s="27"/>
      <c r="DP11" s="27"/>
      <c r="DS11" s="27"/>
    </row>
    <row r="12" spans="1:183" ht="20.25" customHeight="1" thickBot="1">
      <c r="P12" s="207"/>
      <c r="Q12" s="207"/>
      <c r="R12" s="207"/>
      <c r="S12" s="207"/>
      <c r="T12" s="207"/>
      <c r="U12" s="207"/>
      <c r="Y12" s="197"/>
      <c r="AH12" s="205"/>
      <c r="AI12" s="205"/>
      <c r="AJ12" s="205"/>
      <c r="AK12" s="205"/>
      <c r="AL12" s="205"/>
      <c r="AP12" s="205"/>
      <c r="CX12" s="27"/>
      <c r="DA12" s="27"/>
      <c r="DD12" s="27"/>
      <c r="DG12" s="27"/>
      <c r="DJ12" s="27"/>
      <c r="DM12" s="27"/>
      <c r="DP12" s="27"/>
      <c r="DS12" s="27"/>
    </row>
    <row r="13" spans="1:183" ht="23.25" customHeight="1" thickBot="1">
      <c r="A13" s="29"/>
      <c r="B13" s="163" t="s">
        <v>13</v>
      </c>
      <c r="C13" s="164"/>
      <c r="D13" s="164"/>
      <c r="E13" s="165"/>
      <c r="F13" s="163" t="s">
        <v>14</v>
      </c>
      <c r="G13" s="164"/>
      <c r="H13" s="164"/>
      <c r="I13" s="165"/>
      <c r="J13" s="163" t="s">
        <v>15</v>
      </c>
      <c r="K13" s="164"/>
      <c r="L13" s="164"/>
      <c r="M13" s="165"/>
      <c r="N13" s="163" t="s">
        <v>16</v>
      </c>
      <c r="O13" s="164"/>
      <c r="P13" s="164"/>
      <c r="Q13" s="165"/>
      <c r="R13" s="163" t="s">
        <v>17</v>
      </c>
      <c r="S13" s="164"/>
      <c r="T13" s="164"/>
      <c r="U13" s="165"/>
      <c r="V13" s="163" t="s">
        <v>18</v>
      </c>
      <c r="W13" s="164"/>
      <c r="X13" s="164"/>
      <c r="Y13" s="165"/>
      <c r="Z13" s="163" t="s">
        <v>19</v>
      </c>
      <c r="AA13" s="164"/>
      <c r="AB13" s="164"/>
      <c r="AC13" s="165"/>
      <c r="AD13" s="163" t="s">
        <v>20</v>
      </c>
      <c r="AE13" s="164"/>
      <c r="AF13" s="164"/>
      <c r="AG13" s="170"/>
      <c r="AH13" s="172" t="s">
        <v>21</v>
      </c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4"/>
      <c r="AX13" s="206"/>
      <c r="AZ13" s="6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8"/>
      <c r="CX13" s="208"/>
      <c r="CY13" s="209"/>
      <c r="CZ13" s="210"/>
      <c r="DA13" s="208"/>
      <c r="DB13" s="209"/>
      <c r="DC13" s="210"/>
      <c r="DD13" s="208"/>
      <c r="DE13" s="209"/>
      <c r="DF13" s="210"/>
      <c r="DG13" s="208"/>
      <c r="DH13" s="209"/>
      <c r="DI13" s="210"/>
      <c r="DJ13" s="208"/>
      <c r="DK13" s="209"/>
      <c r="DL13" s="210"/>
      <c r="DM13" s="208"/>
      <c r="DN13" s="209"/>
      <c r="DO13" s="210"/>
      <c r="DP13" s="208"/>
      <c r="DQ13" s="209"/>
      <c r="DR13" s="210"/>
      <c r="DS13" s="208"/>
      <c r="DT13" s="209"/>
      <c r="DU13" s="210"/>
      <c r="DV13" s="180"/>
      <c r="DW13" s="175"/>
      <c r="DX13" s="175"/>
      <c r="DY13" s="175"/>
      <c r="DZ13" s="175"/>
      <c r="EA13" s="175"/>
      <c r="EB13" s="175"/>
      <c r="EC13" s="175"/>
      <c r="ED13" s="175"/>
      <c r="EE13" s="175"/>
      <c r="EF13" s="175"/>
      <c r="EG13" s="175"/>
      <c r="EH13" s="175"/>
      <c r="EI13" s="175"/>
      <c r="EJ13" s="175"/>
      <c r="EK13" s="175"/>
      <c r="EL13" s="175"/>
      <c r="EM13" s="175"/>
      <c r="EN13" s="175"/>
      <c r="EO13" s="175"/>
      <c r="EP13" s="175"/>
      <c r="EQ13" s="175"/>
      <c r="ER13" s="175"/>
      <c r="ES13" s="175"/>
      <c r="ET13" s="175"/>
      <c r="EU13" s="175"/>
      <c r="EV13" s="175"/>
      <c r="EW13" s="175"/>
      <c r="EX13" s="175"/>
      <c r="EY13" s="175"/>
      <c r="EZ13" s="175"/>
      <c r="FA13" s="175"/>
      <c r="FB13" s="175"/>
      <c r="FC13" s="175"/>
      <c r="FD13" s="175"/>
      <c r="FE13" s="175"/>
      <c r="FF13" s="175"/>
      <c r="FG13" s="175"/>
      <c r="FH13" s="175"/>
      <c r="FI13" s="175"/>
      <c r="FJ13" s="175"/>
      <c r="FK13" s="175"/>
      <c r="FL13" s="175"/>
      <c r="FM13" s="175"/>
      <c r="FN13" s="175"/>
      <c r="FO13" s="175"/>
      <c r="FP13" s="175"/>
      <c r="FQ13" s="175"/>
      <c r="FR13" s="175"/>
      <c r="FS13" s="175"/>
      <c r="FT13" s="175"/>
      <c r="FU13" s="175"/>
      <c r="FV13" s="175"/>
      <c r="FW13" s="175"/>
      <c r="FX13" s="175"/>
      <c r="FY13" s="175"/>
    </row>
    <row r="14" spans="1:183" ht="23.25" customHeight="1" thickBot="1">
      <c r="A14" s="30" t="s">
        <v>22</v>
      </c>
      <c r="B14" s="166"/>
      <c r="C14" s="167"/>
      <c r="D14" s="167"/>
      <c r="E14" s="168"/>
      <c r="F14" s="166"/>
      <c r="G14" s="167"/>
      <c r="H14" s="167"/>
      <c r="I14" s="168"/>
      <c r="J14" s="166"/>
      <c r="K14" s="167"/>
      <c r="L14" s="167"/>
      <c r="M14" s="168"/>
      <c r="N14" s="166"/>
      <c r="O14" s="167"/>
      <c r="P14" s="167"/>
      <c r="Q14" s="168"/>
      <c r="R14" s="166"/>
      <c r="S14" s="167"/>
      <c r="T14" s="167"/>
      <c r="U14" s="168"/>
      <c r="V14" s="166"/>
      <c r="W14" s="167"/>
      <c r="X14" s="167"/>
      <c r="Y14" s="168"/>
      <c r="Z14" s="166"/>
      <c r="AA14" s="167"/>
      <c r="AB14" s="167"/>
      <c r="AC14" s="168"/>
      <c r="AD14" s="166"/>
      <c r="AE14" s="167"/>
      <c r="AF14" s="167"/>
      <c r="AG14" s="171"/>
      <c r="AH14" s="179" t="s">
        <v>23</v>
      </c>
      <c r="AI14" s="177"/>
      <c r="AJ14" s="176" t="s">
        <v>24</v>
      </c>
      <c r="AK14" s="177"/>
      <c r="AL14" s="176" t="s">
        <v>25</v>
      </c>
      <c r="AM14" s="177"/>
      <c r="AN14" s="176" t="s">
        <v>26</v>
      </c>
      <c r="AO14" s="177"/>
      <c r="AP14" s="176" t="s">
        <v>27</v>
      </c>
      <c r="AQ14" s="177"/>
      <c r="AR14" s="176" t="s">
        <v>28</v>
      </c>
      <c r="AS14" s="177"/>
      <c r="AT14" s="176" t="s">
        <v>29</v>
      </c>
      <c r="AU14" s="177"/>
      <c r="AV14" s="176" t="s">
        <v>30</v>
      </c>
      <c r="AW14" s="177"/>
      <c r="AX14" s="206"/>
      <c r="AZ14" s="6"/>
      <c r="BR14" s="175">
        <v>1</v>
      </c>
      <c r="BS14" s="175"/>
      <c r="BT14" s="175"/>
      <c r="BU14" s="175"/>
      <c r="BV14" s="175">
        <v>2</v>
      </c>
      <c r="BW14" s="175"/>
      <c r="BX14" s="175"/>
      <c r="BY14" s="175"/>
      <c r="BZ14" s="175">
        <v>3</v>
      </c>
      <c r="CA14" s="175"/>
      <c r="CB14" s="175"/>
      <c r="CC14" s="175"/>
      <c r="CD14" s="175">
        <v>4</v>
      </c>
      <c r="CE14" s="175"/>
      <c r="CF14" s="175"/>
      <c r="CG14" s="175"/>
      <c r="CH14" s="175">
        <v>5</v>
      </c>
      <c r="CI14" s="175"/>
      <c r="CJ14" s="175"/>
      <c r="CK14" s="175"/>
      <c r="CL14" s="175">
        <v>6</v>
      </c>
      <c r="CM14" s="175"/>
      <c r="CN14" s="175"/>
      <c r="CO14" s="175"/>
      <c r="CP14" s="175">
        <v>7</v>
      </c>
      <c r="CQ14" s="175"/>
      <c r="CR14" s="175"/>
      <c r="CS14" s="175"/>
      <c r="CT14" s="175">
        <v>8</v>
      </c>
      <c r="CU14" s="175"/>
      <c r="CV14" s="175"/>
      <c r="CW14" s="178"/>
      <c r="CX14" s="208" t="s">
        <v>23</v>
      </c>
      <c r="CY14" s="209"/>
      <c r="CZ14" s="210"/>
      <c r="DA14" s="208" t="s">
        <v>24</v>
      </c>
      <c r="DB14" s="209"/>
      <c r="DC14" s="210"/>
      <c r="DD14" s="208" t="s">
        <v>25</v>
      </c>
      <c r="DE14" s="209"/>
      <c r="DF14" s="210"/>
      <c r="DG14" s="208" t="s">
        <v>26</v>
      </c>
      <c r="DH14" s="209"/>
      <c r="DI14" s="210"/>
      <c r="DJ14" s="208" t="s">
        <v>29</v>
      </c>
      <c r="DK14" s="209"/>
      <c r="DL14" s="210"/>
      <c r="DM14" s="208" t="s">
        <v>26</v>
      </c>
      <c r="DN14" s="209"/>
      <c r="DO14" s="210"/>
      <c r="DP14" s="208" t="s">
        <v>29</v>
      </c>
      <c r="DQ14" s="209"/>
      <c r="DR14" s="210"/>
      <c r="DS14" s="208" t="s">
        <v>30</v>
      </c>
      <c r="DT14" s="209"/>
      <c r="DU14" s="210"/>
      <c r="DV14" s="180">
        <v>1</v>
      </c>
      <c r="DW14" s="175"/>
      <c r="DX14" s="175"/>
      <c r="DY14" s="175"/>
      <c r="DZ14" s="175">
        <v>2</v>
      </c>
      <c r="EA14" s="175"/>
      <c r="EB14" s="175"/>
      <c r="EC14" s="175"/>
      <c r="ED14" s="175">
        <v>3</v>
      </c>
      <c r="EE14" s="175"/>
      <c r="EF14" s="175"/>
      <c r="EG14" s="175"/>
      <c r="EH14" s="175">
        <v>4</v>
      </c>
      <c r="EI14" s="175"/>
      <c r="EJ14" s="175"/>
      <c r="EK14" s="175"/>
      <c r="EL14" s="175">
        <v>5</v>
      </c>
      <c r="EM14" s="175"/>
      <c r="EN14" s="175"/>
      <c r="EO14" s="175"/>
      <c r="EP14" s="175">
        <v>6</v>
      </c>
      <c r="EQ14" s="175"/>
      <c r="ER14" s="175"/>
      <c r="ES14" s="175"/>
      <c r="ET14" s="175">
        <v>7</v>
      </c>
      <c r="EU14" s="175"/>
      <c r="EV14" s="175"/>
      <c r="EW14" s="175"/>
      <c r="EX14" s="175">
        <v>8</v>
      </c>
      <c r="EY14" s="175"/>
      <c r="EZ14" s="175"/>
      <c r="FA14" s="175"/>
      <c r="FB14" s="175" t="s">
        <v>31</v>
      </c>
      <c r="FC14" s="175"/>
      <c r="FD14" s="175"/>
      <c r="FE14" s="175"/>
      <c r="FF14" s="175" t="s">
        <v>32</v>
      </c>
      <c r="FG14" s="175"/>
      <c r="FH14" s="175"/>
      <c r="FI14" s="175"/>
      <c r="FJ14" s="175" t="s">
        <v>33</v>
      </c>
      <c r="FK14" s="175"/>
      <c r="FL14" s="175"/>
      <c r="FM14" s="175"/>
      <c r="FN14" s="175" t="s">
        <v>34</v>
      </c>
      <c r="FO14" s="175"/>
      <c r="FP14" s="175"/>
      <c r="FQ14" s="175"/>
      <c r="FR14" s="175" t="s">
        <v>35</v>
      </c>
      <c r="FS14" s="175"/>
      <c r="FT14" s="175"/>
      <c r="FU14" s="175"/>
      <c r="FV14" s="175" t="s">
        <v>36</v>
      </c>
      <c r="FW14" s="175"/>
      <c r="FX14" s="175"/>
      <c r="FY14" s="175"/>
    </row>
    <row r="15" spans="1:183" s="39" customFormat="1" ht="86.4" thickBot="1">
      <c r="A15" s="31" t="s">
        <v>37</v>
      </c>
      <c r="B15" s="32" t="s">
        <v>46</v>
      </c>
      <c r="C15" s="32" t="s">
        <v>47</v>
      </c>
      <c r="D15" s="33" t="s">
        <v>38</v>
      </c>
      <c r="E15" s="34" t="s">
        <v>40</v>
      </c>
      <c r="F15" s="32" t="s">
        <v>46</v>
      </c>
      <c r="G15" s="32" t="s">
        <v>47</v>
      </c>
      <c r="H15" s="33" t="s">
        <v>38</v>
      </c>
      <c r="I15" s="34" t="s">
        <v>40</v>
      </c>
      <c r="J15" s="32" t="s">
        <v>46</v>
      </c>
      <c r="K15" s="32" t="s">
        <v>47</v>
      </c>
      <c r="L15" s="33" t="s">
        <v>38</v>
      </c>
      <c r="M15" s="34" t="s">
        <v>40</v>
      </c>
      <c r="N15" s="32" t="s">
        <v>46</v>
      </c>
      <c r="O15" s="32" t="s">
        <v>47</v>
      </c>
      <c r="P15" s="33" t="s">
        <v>38</v>
      </c>
      <c r="Q15" s="34" t="s">
        <v>40</v>
      </c>
      <c r="R15" s="32" t="s">
        <v>46</v>
      </c>
      <c r="S15" s="32" t="s">
        <v>47</v>
      </c>
      <c r="T15" s="33" t="s">
        <v>38</v>
      </c>
      <c r="U15" s="34" t="s">
        <v>40</v>
      </c>
      <c r="V15" s="32" t="s">
        <v>46</v>
      </c>
      <c r="W15" s="32" t="s">
        <v>47</v>
      </c>
      <c r="X15" s="33" t="s">
        <v>38</v>
      </c>
      <c r="Y15" s="34" t="s">
        <v>40</v>
      </c>
      <c r="Z15" s="32" t="s">
        <v>46</v>
      </c>
      <c r="AA15" s="32" t="s">
        <v>47</v>
      </c>
      <c r="AB15" s="33" t="s">
        <v>38</v>
      </c>
      <c r="AC15" s="34" t="s">
        <v>40</v>
      </c>
      <c r="AD15" s="32" t="s">
        <v>46</v>
      </c>
      <c r="AE15" s="32" t="s">
        <v>47</v>
      </c>
      <c r="AF15" s="33" t="s">
        <v>38</v>
      </c>
      <c r="AG15" s="35" t="s">
        <v>40</v>
      </c>
      <c r="AH15" s="36" t="s">
        <v>39</v>
      </c>
      <c r="AI15" s="37" t="s">
        <v>40</v>
      </c>
      <c r="AJ15" s="38" t="s">
        <v>39</v>
      </c>
      <c r="AK15" s="37" t="s">
        <v>40</v>
      </c>
      <c r="AL15" s="38" t="s">
        <v>39</v>
      </c>
      <c r="AM15" s="37" t="s">
        <v>40</v>
      </c>
      <c r="AN15" s="38" t="s">
        <v>39</v>
      </c>
      <c r="AO15" s="37" t="s">
        <v>40</v>
      </c>
      <c r="AP15" s="38" t="s">
        <v>39</v>
      </c>
      <c r="AQ15" s="37" t="s">
        <v>40</v>
      </c>
      <c r="AR15" s="38" t="s">
        <v>39</v>
      </c>
      <c r="AS15" s="37" t="s">
        <v>40</v>
      </c>
      <c r="AT15" s="38" t="s">
        <v>39</v>
      </c>
      <c r="AU15" s="37" t="s">
        <v>40</v>
      </c>
      <c r="AV15" s="38" t="s">
        <v>39</v>
      </c>
      <c r="AW15" s="37" t="s">
        <v>40</v>
      </c>
      <c r="AX15" s="206"/>
      <c r="AY15" s="206"/>
      <c r="BK15" s="40"/>
      <c r="BL15" s="40"/>
      <c r="BM15" s="40"/>
      <c r="BN15" s="40"/>
      <c r="BP15" s="40"/>
      <c r="BQ15" s="40"/>
      <c r="BR15" s="27" t="s">
        <v>41</v>
      </c>
      <c r="BS15" s="27" t="s">
        <v>42</v>
      </c>
      <c r="BT15" s="27" t="s">
        <v>43</v>
      </c>
      <c r="BU15" s="27" t="s">
        <v>33</v>
      </c>
      <c r="BV15" s="27" t="s">
        <v>41</v>
      </c>
      <c r="BW15" s="27" t="s">
        <v>42</v>
      </c>
      <c r="BX15" s="27" t="s">
        <v>43</v>
      </c>
      <c r="BY15" s="27" t="s">
        <v>33</v>
      </c>
      <c r="BZ15" s="27" t="s">
        <v>41</v>
      </c>
      <c r="CA15" s="27" t="s">
        <v>42</v>
      </c>
      <c r="CB15" s="27" t="s">
        <v>43</v>
      </c>
      <c r="CC15" s="27" t="s">
        <v>33</v>
      </c>
      <c r="CD15" s="27" t="s">
        <v>41</v>
      </c>
      <c r="CE15" s="27" t="s">
        <v>42</v>
      </c>
      <c r="CF15" s="27" t="s">
        <v>43</v>
      </c>
      <c r="CG15" s="27" t="s">
        <v>33</v>
      </c>
      <c r="CH15" s="27" t="s">
        <v>41</v>
      </c>
      <c r="CI15" s="27" t="s">
        <v>42</v>
      </c>
      <c r="CJ15" s="27" t="s">
        <v>43</v>
      </c>
      <c r="CK15" s="27" t="s">
        <v>33</v>
      </c>
      <c r="CL15" s="27" t="s">
        <v>41</v>
      </c>
      <c r="CM15" s="27" t="s">
        <v>42</v>
      </c>
      <c r="CN15" s="27" t="s">
        <v>43</v>
      </c>
      <c r="CO15" s="27" t="s">
        <v>33</v>
      </c>
      <c r="CP15" s="27" t="s">
        <v>41</v>
      </c>
      <c r="CQ15" s="27" t="s">
        <v>42</v>
      </c>
      <c r="CR15" s="27" t="s">
        <v>43</v>
      </c>
      <c r="CS15" s="27" t="s">
        <v>33</v>
      </c>
      <c r="CT15" s="27" t="s">
        <v>41</v>
      </c>
      <c r="CU15" s="27" t="s">
        <v>42</v>
      </c>
      <c r="CV15" s="27" t="s">
        <v>43</v>
      </c>
      <c r="CW15" s="27" t="s">
        <v>33</v>
      </c>
      <c r="CX15" s="41" t="s">
        <v>44</v>
      </c>
      <c r="CY15" s="27" t="s">
        <v>45</v>
      </c>
      <c r="CZ15" s="27" t="s">
        <v>38</v>
      </c>
      <c r="DA15" s="41" t="s">
        <v>44</v>
      </c>
      <c r="DB15" s="27" t="s">
        <v>45</v>
      </c>
      <c r="DC15" s="27" t="s">
        <v>38</v>
      </c>
      <c r="DD15" s="41" t="s">
        <v>44</v>
      </c>
      <c r="DE15" s="27" t="s">
        <v>45</v>
      </c>
      <c r="DF15" s="27" t="s">
        <v>38</v>
      </c>
      <c r="DG15" s="41" t="s">
        <v>44</v>
      </c>
      <c r="DH15" s="27" t="s">
        <v>45</v>
      </c>
      <c r="DI15" s="27" t="s">
        <v>38</v>
      </c>
      <c r="DJ15" s="41" t="s">
        <v>44</v>
      </c>
      <c r="DK15" s="27" t="s">
        <v>45</v>
      </c>
      <c r="DL15" s="27" t="s">
        <v>38</v>
      </c>
      <c r="DM15" s="41" t="s">
        <v>44</v>
      </c>
      <c r="DN15" s="27" t="s">
        <v>45</v>
      </c>
      <c r="DO15" s="27" t="s">
        <v>38</v>
      </c>
      <c r="DP15" s="41" t="s">
        <v>44</v>
      </c>
      <c r="DQ15" s="27" t="s">
        <v>45</v>
      </c>
      <c r="DR15" s="27" t="s">
        <v>38</v>
      </c>
      <c r="DS15" s="41" t="s">
        <v>44</v>
      </c>
      <c r="DT15" s="27" t="s">
        <v>45</v>
      </c>
      <c r="DU15" s="42" t="s">
        <v>38</v>
      </c>
      <c r="DV15" s="27" t="s">
        <v>41</v>
      </c>
      <c r="DW15" s="27" t="s">
        <v>42</v>
      </c>
      <c r="DX15" s="27" t="s">
        <v>43</v>
      </c>
      <c r="DY15" s="27" t="s">
        <v>33</v>
      </c>
      <c r="DZ15" s="27" t="s">
        <v>41</v>
      </c>
      <c r="EA15" s="27" t="s">
        <v>42</v>
      </c>
      <c r="EB15" s="27" t="s">
        <v>43</v>
      </c>
      <c r="EC15" s="27" t="s">
        <v>33</v>
      </c>
      <c r="ED15" s="27" t="s">
        <v>41</v>
      </c>
      <c r="EE15" s="27" t="s">
        <v>42</v>
      </c>
      <c r="EF15" s="27" t="s">
        <v>43</v>
      </c>
      <c r="EG15" s="27" t="s">
        <v>33</v>
      </c>
      <c r="EH15" s="27" t="s">
        <v>41</v>
      </c>
      <c r="EI15" s="27" t="s">
        <v>42</v>
      </c>
      <c r="EJ15" s="27" t="s">
        <v>43</v>
      </c>
      <c r="EK15" s="27" t="s">
        <v>33</v>
      </c>
      <c r="EL15" s="27" t="s">
        <v>41</v>
      </c>
      <c r="EM15" s="27" t="s">
        <v>42</v>
      </c>
      <c r="EN15" s="27" t="s">
        <v>43</v>
      </c>
      <c r="EO15" s="27" t="s">
        <v>33</v>
      </c>
      <c r="EP15" s="27" t="s">
        <v>41</v>
      </c>
      <c r="EQ15" s="27" t="s">
        <v>42</v>
      </c>
      <c r="ER15" s="27" t="s">
        <v>43</v>
      </c>
      <c r="ES15" s="27" t="s">
        <v>33</v>
      </c>
      <c r="ET15" s="27" t="s">
        <v>41</v>
      </c>
      <c r="EU15" s="27" t="s">
        <v>42</v>
      </c>
      <c r="EV15" s="27" t="s">
        <v>43</v>
      </c>
      <c r="EW15" s="27" t="s">
        <v>33</v>
      </c>
      <c r="EX15" s="27" t="s">
        <v>41</v>
      </c>
      <c r="EY15" s="27" t="s">
        <v>42</v>
      </c>
      <c r="EZ15" s="27" t="s">
        <v>43</v>
      </c>
      <c r="FA15" s="27" t="s">
        <v>33</v>
      </c>
      <c r="FB15" s="27" t="s">
        <v>41</v>
      </c>
      <c r="FC15" s="27" t="s">
        <v>42</v>
      </c>
      <c r="FD15" s="27" t="s">
        <v>43</v>
      </c>
      <c r="FE15" s="27" t="s">
        <v>33</v>
      </c>
      <c r="FF15" s="27" t="s">
        <v>41</v>
      </c>
      <c r="FG15" s="27" t="s">
        <v>42</v>
      </c>
      <c r="FH15" s="27" t="s">
        <v>43</v>
      </c>
      <c r="FI15" s="27" t="s">
        <v>33</v>
      </c>
      <c r="FJ15" s="27" t="s">
        <v>41</v>
      </c>
      <c r="FK15" s="27" t="s">
        <v>42</v>
      </c>
      <c r="FL15" s="27" t="s">
        <v>43</v>
      </c>
      <c r="FM15" s="27" t="s">
        <v>33</v>
      </c>
      <c r="FN15" s="27" t="s">
        <v>41</v>
      </c>
      <c r="FO15" s="27" t="s">
        <v>42</v>
      </c>
      <c r="FP15" s="27" t="s">
        <v>43</v>
      </c>
      <c r="FQ15" s="27" t="s">
        <v>33</v>
      </c>
      <c r="FR15" s="27" t="s">
        <v>41</v>
      </c>
      <c r="FS15" s="27" t="s">
        <v>42</v>
      </c>
      <c r="FT15" s="27" t="s">
        <v>43</v>
      </c>
      <c r="FU15" s="27" t="s">
        <v>33</v>
      </c>
      <c r="FV15" s="27" t="s">
        <v>41</v>
      </c>
      <c r="FW15" s="27" t="s">
        <v>42</v>
      </c>
      <c r="FX15" s="27" t="s">
        <v>43</v>
      </c>
      <c r="FY15" s="27" t="s">
        <v>33</v>
      </c>
      <c r="FZ15" s="27"/>
      <c r="GA15" s="40"/>
    </row>
    <row r="16" spans="1:183" s="54" customFormat="1" ht="21" customHeight="1">
      <c r="A16" s="43">
        <v>0.28125</v>
      </c>
      <c r="B16" s="44">
        <v>0</v>
      </c>
      <c r="C16" s="45">
        <v>0</v>
      </c>
      <c r="D16" s="46">
        <f>SUM(B16:C16)</f>
        <v>0</v>
      </c>
      <c r="E16" s="47">
        <v>0</v>
      </c>
      <c r="F16" s="45">
        <v>3</v>
      </c>
      <c r="G16" s="45">
        <v>0</v>
      </c>
      <c r="H16" s="46">
        <f>SUM(F16:G16)</f>
        <v>3</v>
      </c>
      <c r="I16" s="47">
        <v>0</v>
      </c>
      <c r="J16" s="45">
        <v>61</v>
      </c>
      <c r="K16" s="45">
        <v>0</v>
      </c>
      <c r="L16" s="46">
        <f>SUM(J16:K16)</f>
        <v>61</v>
      </c>
      <c r="M16" s="47">
        <v>0</v>
      </c>
      <c r="N16" s="48">
        <v>0</v>
      </c>
      <c r="O16" s="45">
        <v>0</v>
      </c>
      <c r="P16" s="46">
        <f>SUM(N16:O16)</f>
        <v>0</v>
      </c>
      <c r="Q16" s="47">
        <v>0</v>
      </c>
      <c r="R16" s="45">
        <v>106</v>
      </c>
      <c r="S16" s="45">
        <v>2</v>
      </c>
      <c r="T16" s="46">
        <f>SUM(R16:S16)</f>
        <v>108</v>
      </c>
      <c r="U16" s="47">
        <v>0</v>
      </c>
      <c r="V16" s="45">
        <v>2</v>
      </c>
      <c r="W16" s="45">
        <v>0</v>
      </c>
      <c r="X16" s="46">
        <f>SUM(V16:W16)</f>
        <v>2</v>
      </c>
      <c r="Y16" s="47">
        <v>0</v>
      </c>
      <c r="Z16" s="45">
        <v>14</v>
      </c>
      <c r="AA16" s="45">
        <v>0</v>
      </c>
      <c r="AB16" s="46">
        <f>SUM(Z16:AA16)</f>
        <v>14</v>
      </c>
      <c r="AC16" s="47">
        <v>0</v>
      </c>
      <c r="AD16" s="45">
        <v>27</v>
      </c>
      <c r="AE16" s="45">
        <v>1</v>
      </c>
      <c r="AF16" s="46">
        <f>SUM(AD16:AE16)</f>
        <v>28</v>
      </c>
      <c r="AG16" s="49">
        <v>0</v>
      </c>
      <c r="AH16" s="50">
        <v>0</v>
      </c>
      <c r="AI16" s="51">
        <v>0</v>
      </c>
      <c r="AJ16" s="52">
        <v>0</v>
      </c>
      <c r="AK16" s="53">
        <v>0</v>
      </c>
      <c r="AL16" s="52">
        <v>0</v>
      </c>
      <c r="AM16" s="53">
        <v>0</v>
      </c>
      <c r="AN16" s="52">
        <v>0</v>
      </c>
      <c r="AO16" s="53">
        <v>0</v>
      </c>
      <c r="AP16" s="52">
        <v>0</v>
      </c>
      <c r="AQ16" s="53">
        <v>0</v>
      </c>
      <c r="AR16" s="52">
        <v>0</v>
      </c>
      <c r="AS16" s="53">
        <v>0</v>
      </c>
      <c r="AT16" s="52">
        <v>0</v>
      </c>
      <c r="AU16" s="53">
        <v>0</v>
      </c>
      <c r="AV16" s="52">
        <v>0</v>
      </c>
      <c r="AW16" s="53">
        <v>0</v>
      </c>
      <c r="AX16" s="211"/>
      <c r="AY16" s="206"/>
      <c r="AZ16" s="206"/>
      <c r="BK16" s="27"/>
      <c r="BL16" s="27"/>
      <c r="BM16" s="55">
        <f t="shared" ref="BM16:BM24" si="0">A16+TIME(0,45,0)</f>
        <v>0.3125</v>
      </c>
      <c r="BN16" s="55"/>
      <c r="BO16" s="27" t="s">
        <v>46</v>
      </c>
      <c r="BP16" s="55"/>
      <c r="BQ16" s="27"/>
      <c r="BR16" s="27">
        <f>SUM(B16:B19)</f>
        <v>0</v>
      </c>
      <c r="BS16" s="27">
        <f t="shared" ref="BS16:CY23" si="1">SUM(C16:C19)</f>
        <v>0</v>
      </c>
      <c r="BT16" s="27">
        <f t="shared" si="1"/>
        <v>0</v>
      </c>
      <c r="BU16" s="27">
        <f t="shared" si="1"/>
        <v>0</v>
      </c>
      <c r="BV16" s="27">
        <f t="shared" si="1"/>
        <v>33</v>
      </c>
      <c r="BW16" s="27">
        <f t="shared" si="1"/>
        <v>0</v>
      </c>
      <c r="BX16" s="27">
        <f t="shared" si="1"/>
        <v>33</v>
      </c>
      <c r="BY16" s="27">
        <f t="shared" si="1"/>
        <v>0</v>
      </c>
      <c r="BZ16" s="27">
        <f t="shared" si="1"/>
        <v>282</v>
      </c>
      <c r="CA16" s="27">
        <f t="shared" si="1"/>
        <v>5</v>
      </c>
      <c r="CB16" s="27">
        <f t="shared" si="1"/>
        <v>287</v>
      </c>
      <c r="CC16" s="27">
        <f t="shared" si="1"/>
        <v>0</v>
      </c>
      <c r="CD16" s="27">
        <f t="shared" si="1"/>
        <v>0</v>
      </c>
      <c r="CE16" s="27">
        <f t="shared" si="1"/>
        <v>0</v>
      </c>
      <c r="CF16" s="27">
        <f t="shared" si="1"/>
        <v>0</v>
      </c>
      <c r="CG16" s="27">
        <f t="shared" si="1"/>
        <v>0</v>
      </c>
      <c r="CH16" s="27">
        <f t="shared" si="1"/>
        <v>494</v>
      </c>
      <c r="CI16" s="27">
        <f t="shared" si="1"/>
        <v>13</v>
      </c>
      <c r="CJ16" s="27">
        <f t="shared" si="1"/>
        <v>507</v>
      </c>
      <c r="CK16" s="27">
        <f t="shared" si="1"/>
        <v>2</v>
      </c>
      <c r="CL16" s="27">
        <f t="shared" si="1"/>
        <v>17</v>
      </c>
      <c r="CM16" s="27">
        <f t="shared" si="1"/>
        <v>0</v>
      </c>
      <c r="CN16" s="27">
        <f t="shared" si="1"/>
        <v>17</v>
      </c>
      <c r="CO16" s="27">
        <f t="shared" si="1"/>
        <v>0</v>
      </c>
      <c r="CP16" s="27">
        <f t="shared" si="1"/>
        <v>73</v>
      </c>
      <c r="CQ16" s="27">
        <f t="shared" si="1"/>
        <v>0</v>
      </c>
      <c r="CR16" s="27">
        <f t="shared" si="1"/>
        <v>73</v>
      </c>
      <c r="CS16" s="27">
        <f t="shared" si="1"/>
        <v>0</v>
      </c>
      <c r="CT16" s="27">
        <f t="shared" si="1"/>
        <v>103</v>
      </c>
      <c r="CU16" s="27">
        <f t="shared" si="1"/>
        <v>2</v>
      </c>
      <c r="CV16" s="27">
        <f t="shared" si="1"/>
        <v>105</v>
      </c>
      <c r="CW16" s="27">
        <f t="shared" si="1"/>
        <v>2</v>
      </c>
      <c r="CX16" s="41">
        <f t="shared" si="1"/>
        <v>0</v>
      </c>
      <c r="CY16" s="27">
        <f t="shared" si="1"/>
        <v>0</v>
      </c>
      <c r="CZ16" s="27">
        <f>SUM(CX16:CY16)</f>
        <v>0</v>
      </c>
      <c r="DA16" s="41">
        <f t="shared" ref="DA16:DB24" si="2">SUM(AJ16:AJ19)</f>
        <v>0</v>
      </c>
      <c r="DB16" s="27">
        <f t="shared" si="2"/>
        <v>0</v>
      </c>
      <c r="DC16" s="27">
        <f>SUM(DA16:DB16)</f>
        <v>0</v>
      </c>
      <c r="DD16" s="41">
        <f t="shared" ref="DD16:DE24" si="3">SUM(AL16:AL19)</f>
        <v>0</v>
      </c>
      <c r="DE16" s="27">
        <f t="shared" si="3"/>
        <v>0</v>
      </c>
      <c r="DF16" s="27">
        <f>SUM(DD16:DE16)</f>
        <v>0</v>
      </c>
      <c r="DG16" s="41">
        <f t="shared" ref="DG16:DH24" si="4">SUM(AN16:AN19)</f>
        <v>0</v>
      </c>
      <c r="DH16" s="27">
        <f t="shared" si="4"/>
        <v>0</v>
      </c>
      <c r="DI16" s="27">
        <f>SUM(DG16:DH16)</f>
        <v>0</v>
      </c>
      <c r="DJ16" s="41">
        <f t="shared" ref="DJ16:DK24" si="5">SUM(AP16:AP19)</f>
        <v>0</v>
      </c>
      <c r="DK16" s="27">
        <f t="shared" si="5"/>
        <v>0</v>
      </c>
      <c r="DL16" s="42">
        <f>SUM(DJ16:DK16)</f>
        <v>0</v>
      </c>
      <c r="DM16" s="41">
        <f t="shared" ref="DM16:DN24" si="6">SUM(AR16:AR19)</f>
        <v>0</v>
      </c>
      <c r="DN16" s="27">
        <f t="shared" si="6"/>
        <v>0</v>
      </c>
      <c r="DO16" s="42">
        <f>SUM(DM16:DN16)</f>
        <v>0</v>
      </c>
      <c r="DP16" s="41">
        <f t="shared" ref="DP16:DQ24" si="7">SUM(AT16:AT19)</f>
        <v>0</v>
      </c>
      <c r="DQ16" s="27">
        <f t="shared" si="7"/>
        <v>0</v>
      </c>
      <c r="DR16" s="42">
        <f>SUM(DP16:DQ16)</f>
        <v>0</v>
      </c>
      <c r="DS16" s="41">
        <f t="shared" ref="DS16:DT24" si="8">SUM(AV16:AV19)</f>
        <v>0</v>
      </c>
      <c r="DT16" s="41">
        <f t="shared" si="8"/>
        <v>0</v>
      </c>
      <c r="DU16" s="42">
        <f>SUM(DS16:DT16)</f>
        <v>0</v>
      </c>
      <c r="DV16" s="56">
        <f t="shared" ref="DV16" si="9">IF(ISERROR(SUM(B16:B19)/SUM(D16:D19)),0,SUM(B16:B19)/SUM(D16:D19))</f>
        <v>0</v>
      </c>
      <c r="DW16" s="56">
        <f t="shared" ref="DW16:DW24" si="10">IF(ISERROR(SUM(C16:C19)/SUM(D16:D19)),0,SUM(C16:C19)/SUM(D16:D19))</f>
        <v>0</v>
      </c>
      <c r="DX16" s="56">
        <v>1</v>
      </c>
      <c r="DY16" s="56">
        <v>1</v>
      </c>
      <c r="DZ16" s="56">
        <f t="shared" ref="DZ16:DZ24" si="11">IF(ISERROR(SUM(F16:F19)/SUM(H16:H19)),0,SUM(F16:F19)/SUM(H16:H19))</f>
        <v>1</v>
      </c>
      <c r="EA16" s="56">
        <f t="shared" ref="EA16:EA24" si="12">IF(ISERROR(SUM(G16:G19)/SUM(H16:H19)),0,SUM(G16:G19)/SUM(H16:H19))</f>
        <v>0</v>
      </c>
      <c r="EB16" s="56">
        <v>1</v>
      </c>
      <c r="EC16" s="56">
        <v>1</v>
      </c>
      <c r="ED16" s="56">
        <f t="shared" ref="ED16:ED24" si="13">IF(ISERROR(SUM(J16:J19)/SUM(L16:L19)),0,SUM(J16:J19)/SUM(L16:L19))</f>
        <v>0.98257839721254359</v>
      </c>
      <c r="EE16" s="56">
        <f t="shared" ref="EE16:EE24" si="14">IF(ISERROR(SUM(K16:K19)/SUM(L16:L19)),0,SUM(K16:K19)/SUM(L16:L19))</f>
        <v>1.7421602787456445E-2</v>
      </c>
      <c r="EF16" s="56">
        <v>1</v>
      </c>
      <c r="EG16" s="56">
        <v>1</v>
      </c>
      <c r="EH16" s="56">
        <f t="shared" ref="EH16:EH24" si="15">IF(ISERROR(SUM(N16:N19)/SUM(P16:P19)),0,SUM(N16:N19)/SUM(P16:P19))</f>
        <v>0</v>
      </c>
      <c r="EI16" s="56">
        <f t="shared" ref="EI16:EI24" si="16">IF(ISERROR(SUM(O16:O19)/SUM(P16:P19)),0,SUM(O16:O19)/SUM(P16:P19))</f>
        <v>0</v>
      </c>
      <c r="EJ16" s="56">
        <v>1</v>
      </c>
      <c r="EK16" s="56">
        <v>1</v>
      </c>
      <c r="EL16" s="56">
        <f t="shared" ref="EL16:EL24" si="17">IF(ISERROR(SUM(R16:R19)/SUM(T16:T19)),0,SUM(R16:R19)/SUM(T16:T19))</f>
        <v>0.97435897435897434</v>
      </c>
      <c r="EM16" s="56">
        <f t="shared" ref="EM16:EM24" si="18">IF(ISERROR(SUM(S16:S19)/SUM(T16:T19)),0,SUM(S16:S19)/SUM(T16:T19))</f>
        <v>2.564102564102564E-2</v>
      </c>
      <c r="EN16" s="56">
        <v>1</v>
      </c>
      <c r="EO16" s="56">
        <v>1</v>
      </c>
      <c r="EP16" s="56">
        <f t="shared" ref="EP16:EP24" si="19">IF(ISERROR(SUM(V16:V19)/SUM(X16:X19)),0,SUM(V16:V19)/SUM(X16:X19))</f>
        <v>1</v>
      </c>
      <c r="EQ16" s="56">
        <f t="shared" ref="EQ16:EQ24" si="20">IF(ISERROR(SUM(W16:W19)/SUM(X16:X19)),0,SUM(W16:W19)/SUM(X16:X19))</f>
        <v>0</v>
      </c>
      <c r="ER16" s="56">
        <v>1</v>
      </c>
      <c r="ES16" s="56">
        <v>1</v>
      </c>
      <c r="ET16" s="56">
        <f t="shared" ref="ET16:ET24" si="21">IF(ISERROR(SUM(Z16:Z19)/SUM(AB16:AB19)),0,SUM(Z16:Z19)/SUM(AB16:AB19))</f>
        <v>1</v>
      </c>
      <c r="EU16" s="56">
        <f t="shared" ref="EU16:EU24" si="22">IF(ISERROR(SUM(AA16:AA19)/SUM(AB16:AB19)),0,SUM(AA16:AA19)/SUM(AB16:AB19))</f>
        <v>0</v>
      </c>
      <c r="EV16" s="56">
        <v>1</v>
      </c>
      <c r="EW16" s="56">
        <v>1</v>
      </c>
      <c r="EX16" s="56">
        <f t="shared" ref="EX16:EX24" si="23">IF(ISERROR(SUM(AD16:AD19)/SUM(AF16:AF19)),0,SUM(AD16:AD19)/SUM(AF16:AF19))</f>
        <v>0.98095238095238091</v>
      </c>
      <c r="EY16" s="56">
        <f t="shared" ref="EY16:EY24" si="24">IF(ISERROR(SUM(AE16:AE19)/SUM(AF16:AF19)),0,SUM(AE16:AE19)/SUM(AF16:AF19))</f>
        <v>1.9047619047619049E-2</v>
      </c>
      <c r="EZ16" s="56">
        <v>1</v>
      </c>
      <c r="FA16" s="56">
        <v>1</v>
      </c>
      <c r="FB16" s="56">
        <f t="shared" ref="FB16:FB24" si="25">IF(ISERROR(SUM(B16:B19,R16:R19,AD16:AD19)/SUM(D16:D19,T16:T19,AF16:AF19)),0,SUM(B16:B19,R16:R19,AD16:AD19)/SUM(D16:D19,T16:T19,AF16:AF19))</f>
        <v>0.97549019607843135</v>
      </c>
      <c r="FC16" s="56">
        <f t="shared" ref="FC16:FC24" si="26">IF(ISERROR(SUM(C16:C19,S16:S19,AE16:AE19)/SUM(D16:D19,T16:T19,AF16:AF19)),0,SUM(C16:C19,S16:S19,AE16:AE19)/SUM(D16:D19,T16:T19,AF16:AF19))</f>
        <v>2.4509803921568627E-2</v>
      </c>
      <c r="FD16" s="56">
        <v>1</v>
      </c>
      <c r="FE16" s="56">
        <v>1</v>
      </c>
      <c r="FF16" s="56">
        <f t="shared" ref="FF16:FF24" si="27">IF(ISERROR(SUM(B16:B19,F16:F19,J16:J19)/SUM(D16:D19,H16:H19,L16:L19)),0,SUM(B16:B19,F16:F19,J16:J19)/SUM(D16:D19,H16:H19,L16:L19))</f>
        <v>0.984375</v>
      </c>
      <c r="FG16" s="56">
        <f t="shared" ref="FG16:FG24" si="28">IF(ISERROR(SUM(C16:C19,G16:G19,K16:K19)/SUM(D16:D19,H16:H19,L16:L19)),0,SUM(C16:C19,G16:G19,K16:K19)/SUM(D16:D19,H16:H19,L16:L19))</f>
        <v>1.5625E-2</v>
      </c>
      <c r="FH16" s="56">
        <v>1</v>
      </c>
      <c r="FI16" s="56">
        <v>1</v>
      </c>
      <c r="FJ16" s="56">
        <f t="shared" ref="FJ16:FJ24" si="29">IF(ISERROR(SUM(J16:J19,N16:N19,Z16:Z19)/SUM(L16:L19,P16:P19,AB16:AB19)),0,SUM(J16:J19,N16:N19,Z16:Z19)/SUM(L16:L19,P16:P19,AB16:AB19))</f>
        <v>0.98611111111111116</v>
      </c>
      <c r="FK16" s="56">
        <f t="shared" ref="FK16:FK24" si="30">IF(ISERROR(SUM(K16:K19,O16:O19,AA16:AA19)/SUM(L16:L19,P16:P19,AB16:AB19)),0,SUM(K16:K19,O16:O19,AA16:AA19)/SUM(L16:L19,P16:P19,AB16:AB19))</f>
        <v>1.3888888888888888E-2</v>
      </c>
      <c r="FL16" s="56">
        <v>1</v>
      </c>
      <c r="FM16" s="56">
        <v>1</v>
      </c>
      <c r="FN16" s="56">
        <f t="shared" ref="FN16:FN24" si="31">IF(ISERROR(SUM(R16:R19,N16:N19,V16:V19)/SUM(T16:T19,P16:P19,X16:X19)),0,SUM(R16:R19,N16:N19,V16:V19)/SUM(T16:T19,P16:P19,X16:X19))</f>
        <v>0.97519083969465647</v>
      </c>
      <c r="FO16" s="56">
        <f t="shared" ref="FO16:FO24" si="32">IF(ISERROR(SUM(S16:S19,O16:O19,W16:W19)/SUM(T16:T19,P16:P19,X16:X19)),0,SUM(S16:S19,O16:O19,W16:W19)/SUM(T16:T19,P16:P19,X16:X19))</f>
        <v>2.4809160305343511E-2</v>
      </c>
      <c r="FP16" s="56">
        <v>1</v>
      </c>
      <c r="FQ16" s="56">
        <v>1</v>
      </c>
      <c r="FR16" s="56">
        <f t="shared" ref="FR16:FR24" si="33">IF(ISERROR(SUM(F16:F19,V16:V19)/SUM(H16:H19,X16:X19)),0,SUM(F16:F19,V16:V19)/SUM(H16:H19,X16:X19))</f>
        <v>1</v>
      </c>
      <c r="FS16" s="56">
        <f t="shared" ref="FS16:FS24" si="34">IF(ISERROR(SUM(G16:G19,W16:W19)/SUM(H16:H19,X16:X19)),0,SUM(G16:G19,W16:W19)/SUM(H16:H19,X16:X19))</f>
        <v>0</v>
      </c>
      <c r="FT16" s="56">
        <v>1</v>
      </c>
      <c r="FU16" s="56">
        <v>1</v>
      </c>
      <c r="FV16" s="56">
        <f t="shared" ref="FV16:FV24" si="35">IF(ISERROR(SUM(Z16:Z19,AD16:AD19)/SUM(AB16:AB19,AF16:AF19)),0,SUM(Z16:Z19,AD16:AD19)/SUM(AB16:AB19,AF16:AF19))</f>
        <v>0.9887640449438202</v>
      </c>
      <c r="FW16" s="56">
        <f t="shared" ref="FW16:FW24" si="36">IF(ISERROR(SUM(AA16:AA19,AE16:AE19)/SUM(AB16:AB19,AF16:AF19)),0,SUM(AA16:AA19,AE16:AE19)/SUM(AB16:AB19,AF16:AF19))</f>
        <v>1.1235955056179775E-2</v>
      </c>
      <c r="FX16" s="56">
        <v>1</v>
      </c>
      <c r="FY16" s="56">
        <v>1</v>
      </c>
      <c r="FZ16" s="27"/>
      <c r="GA16" s="27"/>
    </row>
    <row r="17" spans="1:183" s="54" customFormat="1" ht="21" customHeight="1">
      <c r="A17" s="57">
        <f>A16+TIME(0,15,0)</f>
        <v>0.29166666666666669</v>
      </c>
      <c r="B17" s="44">
        <v>0</v>
      </c>
      <c r="C17" s="45">
        <v>0</v>
      </c>
      <c r="D17" s="46">
        <f t="shared" ref="D17:D27" si="37">SUM(B17:C17)</f>
        <v>0</v>
      </c>
      <c r="E17" s="47">
        <v>0</v>
      </c>
      <c r="F17" s="45">
        <v>10</v>
      </c>
      <c r="G17" s="45">
        <v>0</v>
      </c>
      <c r="H17" s="46">
        <f t="shared" ref="H17:H27" si="38">SUM(F17:G17)</f>
        <v>10</v>
      </c>
      <c r="I17" s="47">
        <v>0</v>
      </c>
      <c r="J17" s="45">
        <v>71</v>
      </c>
      <c r="K17" s="45">
        <v>2</v>
      </c>
      <c r="L17" s="46">
        <f t="shared" ref="L17:L27" si="39">SUM(J17:K17)</f>
        <v>73</v>
      </c>
      <c r="M17" s="47">
        <v>0</v>
      </c>
      <c r="N17" s="48">
        <v>0</v>
      </c>
      <c r="O17" s="45">
        <v>0</v>
      </c>
      <c r="P17" s="46">
        <f t="shared" ref="P17:P27" si="40">SUM(N17:O17)</f>
        <v>0</v>
      </c>
      <c r="Q17" s="47">
        <v>0</v>
      </c>
      <c r="R17" s="45">
        <v>103</v>
      </c>
      <c r="S17" s="45">
        <v>4</v>
      </c>
      <c r="T17" s="46">
        <f t="shared" ref="T17:T27" si="41">SUM(R17:S17)</f>
        <v>107</v>
      </c>
      <c r="U17" s="47">
        <v>0</v>
      </c>
      <c r="V17" s="45">
        <v>4</v>
      </c>
      <c r="W17" s="45">
        <v>0</v>
      </c>
      <c r="X17" s="46">
        <f t="shared" ref="X17:X27" si="42">SUM(V17:W17)</f>
        <v>4</v>
      </c>
      <c r="Y17" s="47">
        <v>0</v>
      </c>
      <c r="Z17" s="45">
        <v>15</v>
      </c>
      <c r="AA17" s="45">
        <v>0</v>
      </c>
      <c r="AB17" s="46">
        <f t="shared" ref="AB17:AB27" si="43">SUM(Z17:AA17)</f>
        <v>15</v>
      </c>
      <c r="AC17" s="47">
        <v>0</v>
      </c>
      <c r="AD17" s="45">
        <v>17</v>
      </c>
      <c r="AE17" s="45">
        <v>0</v>
      </c>
      <c r="AF17" s="46">
        <f t="shared" ref="AF17:AF27" si="44">SUM(AD17:AE17)</f>
        <v>17</v>
      </c>
      <c r="AG17" s="49">
        <v>0</v>
      </c>
      <c r="AH17" s="58">
        <v>0</v>
      </c>
      <c r="AI17" s="49">
        <v>0</v>
      </c>
      <c r="AJ17" s="44">
        <v>0</v>
      </c>
      <c r="AK17" s="59">
        <v>0</v>
      </c>
      <c r="AL17" s="44">
        <v>0</v>
      </c>
      <c r="AM17" s="59">
        <v>0</v>
      </c>
      <c r="AN17" s="44">
        <v>0</v>
      </c>
      <c r="AO17" s="59">
        <v>0</v>
      </c>
      <c r="AP17" s="44">
        <v>0</v>
      </c>
      <c r="AQ17" s="59">
        <v>0</v>
      </c>
      <c r="AR17" s="44">
        <v>0</v>
      </c>
      <c r="AS17" s="59">
        <v>0</v>
      </c>
      <c r="AT17" s="44">
        <v>0</v>
      </c>
      <c r="AU17" s="59">
        <v>0</v>
      </c>
      <c r="AV17" s="44">
        <v>0</v>
      </c>
      <c r="AW17" s="59">
        <v>0</v>
      </c>
      <c r="AX17" s="211"/>
      <c r="AY17" s="206"/>
      <c r="AZ17" s="206"/>
      <c r="BK17" s="27"/>
      <c r="BL17" s="27"/>
      <c r="BM17" s="55">
        <f t="shared" si="0"/>
        <v>0.32291666666666669</v>
      </c>
      <c r="BN17" s="55"/>
      <c r="BO17" s="27" t="s">
        <v>47</v>
      </c>
      <c r="BP17" s="27"/>
      <c r="BQ17" s="27"/>
      <c r="BR17" s="27">
        <f t="shared" ref="BR17:CG24" si="45">SUM(B17:B20)</f>
        <v>0</v>
      </c>
      <c r="BS17" s="27">
        <f t="shared" si="1"/>
        <v>0</v>
      </c>
      <c r="BT17" s="27">
        <f t="shared" si="1"/>
        <v>0</v>
      </c>
      <c r="BU17" s="27">
        <f t="shared" si="1"/>
        <v>0</v>
      </c>
      <c r="BV17" s="27">
        <f t="shared" si="1"/>
        <v>37</v>
      </c>
      <c r="BW17" s="27">
        <f t="shared" si="1"/>
        <v>1</v>
      </c>
      <c r="BX17" s="27">
        <f t="shared" si="1"/>
        <v>38</v>
      </c>
      <c r="BY17" s="27">
        <f t="shared" si="1"/>
        <v>0</v>
      </c>
      <c r="BZ17" s="27">
        <f t="shared" si="1"/>
        <v>313</v>
      </c>
      <c r="CA17" s="27">
        <f t="shared" si="1"/>
        <v>7</v>
      </c>
      <c r="CB17" s="27">
        <f t="shared" si="1"/>
        <v>320</v>
      </c>
      <c r="CC17" s="27">
        <f t="shared" si="1"/>
        <v>0</v>
      </c>
      <c r="CD17" s="27">
        <f t="shared" si="1"/>
        <v>0</v>
      </c>
      <c r="CE17" s="27">
        <f t="shared" si="1"/>
        <v>0</v>
      </c>
      <c r="CF17" s="27">
        <f t="shared" si="1"/>
        <v>0</v>
      </c>
      <c r="CG17" s="27">
        <f t="shared" si="1"/>
        <v>0</v>
      </c>
      <c r="CH17" s="27">
        <f t="shared" si="1"/>
        <v>596</v>
      </c>
      <c r="CI17" s="27">
        <f t="shared" si="1"/>
        <v>13</v>
      </c>
      <c r="CJ17" s="27">
        <f t="shared" si="1"/>
        <v>609</v>
      </c>
      <c r="CK17" s="27">
        <f t="shared" si="1"/>
        <v>3</v>
      </c>
      <c r="CL17" s="27">
        <f t="shared" si="1"/>
        <v>26</v>
      </c>
      <c r="CM17" s="27">
        <f t="shared" si="1"/>
        <v>0</v>
      </c>
      <c r="CN17" s="27">
        <f t="shared" si="1"/>
        <v>26</v>
      </c>
      <c r="CO17" s="27">
        <f t="shared" si="1"/>
        <v>0</v>
      </c>
      <c r="CP17" s="27">
        <f t="shared" si="1"/>
        <v>91</v>
      </c>
      <c r="CQ17" s="27">
        <f t="shared" si="1"/>
        <v>0</v>
      </c>
      <c r="CR17" s="27">
        <f t="shared" si="1"/>
        <v>91</v>
      </c>
      <c r="CS17" s="27">
        <f t="shared" si="1"/>
        <v>0</v>
      </c>
      <c r="CT17" s="27">
        <f t="shared" si="1"/>
        <v>123</v>
      </c>
      <c r="CU17" s="27">
        <f t="shared" si="1"/>
        <v>1</v>
      </c>
      <c r="CV17" s="27">
        <f t="shared" si="1"/>
        <v>124</v>
      </c>
      <c r="CW17" s="27">
        <f t="shared" si="1"/>
        <v>3</v>
      </c>
      <c r="CX17" s="41">
        <f t="shared" si="1"/>
        <v>0</v>
      </c>
      <c r="CY17" s="27">
        <f t="shared" si="1"/>
        <v>0</v>
      </c>
      <c r="CZ17" s="27">
        <f t="shared" ref="CZ17:CZ26" si="46">SUM(CX17:CY17)</f>
        <v>0</v>
      </c>
      <c r="DA17" s="41">
        <f t="shared" si="2"/>
        <v>0</v>
      </c>
      <c r="DB17" s="27">
        <f t="shared" si="2"/>
        <v>0</v>
      </c>
      <c r="DC17" s="27">
        <f t="shared" ref="DC17:DC26" si="47">SUM(DA17:DB17)</f>
        <v>0</v>
      </c>
      <c r="DD17" s="41">
        <f t="shared" si="3"/>
        <v>0</v>
      </c>
      <c r="DE17" s="27">
        <f t="shared" si="3"/>
        <v>0</v>
      </c>
      <c r="DF17" s="27">
        <f t="shared" ref="DF17:DF26" si="48">SUM(DD17:DE17)</f>
        <v>0</v>
      </c>
      <c r="DG17" s="41">
        <f t="shared" si="4"/>
        <v>0</v>
      </c>
      <c r="DH17" s="27">
        <f t="shared" si="4"/>
        <v>0</v>
      </c>
      <c r="DI17" s="27">
        <f t="shared" ref="DI17:DI26" si="49">SUM(DG17:DH17)</f>
        <v>0</v>
      </c>
      <c r="DJ17" s="41">
        <f t="shared" si="5"/>
        <v>0</v>
      </c>
      <c r="DK17" s="27">
        <f t="shared" si="5"/>
        <v>0</v>
      </c>
      <c r="DL17" s="42">
        <f t="shared" ref="DL17:DL26" si="50">SUM(DJ17:DK17)</f>
        <v>0</v>
      </c>
      <c r="DM17" s="41">
        <f t="shared" si="6"/>
        <v>0</v>
      </c>
      <c r="DN17" s="27">
        <f t="shared" si="6"/>
        <v>0</v>
      </c>
      <c r="DO17" s="42">
        <f t="shared" ref="DO17:DO26" si="51">SUM(DM17:DN17)</f>
        <v>0</v>
      </c>
      <c r="DP17" s="41">
        <f t="shared" si="7"/>
        <v>0</v>
      </c>
      <c r="DQ17" s="27">
        <f t="shared" si="7"/>
        <v>0</v>
      </c>
      <c r="DR17" s="42">
        <f t="shared" ref="DR17:DR26" si="52">SUM(DP17:DQ17)</f>
        <v>0</v>
      </c>
      <c r="DS17" s="41">
        <f t="shared" si="8"/>
        <v>0</v>
      </c>
      <c r="DT17" s="27">
        <f t="shared" si="8"/>
        <v>0</v>
      </c>
      <c r="DU17" s="42">
        <f t="shared" ref="DU17:DU26" si="53">SUM(DS17:DT17)</f>
        <v>0</v>
      </c>
      <c r="DV17" s="56">
        <f t="shared" ref="DV17:DV24" si="54">IF(ISERROR(SUM(B17:B20)/SUM(D17:D20)),0,SUM(B17:B20)/SUM(D17:D20))</f>
        <v>0</v>
      </c>
      <c r="DW17" s="56">
        <f t="shared" si="10"/>
        <v>0</v>
      </c>
      <c r="DX17" s="56">
        <v>1</v>
      </c>
      <c r="DY17" s="56">
        <v>1</v>
      </c>
      <c r="DZ17" s="56">
        <f t="shared" si="11"/>
        <v>0.97368421052631582</v>
      </c>
      <c r="EA17" s="56">
        <f t="shared" si="12"/>
        <v>2.6315789473684209E-2</v>
      </c>
      <c r="EB17" s="56">
        <v>1</v>
      </c>
      <c r="EC17" s="56">
        <v>1</v>
      </c>
      <c r="ED17" s="56">
        <f t="shared" si="13"/>
        <v>0.97812500000000002</v>
      </c>
      <c r="EE17" s="56">
        <f t="shared" si="14"/>
        <v>2.1874999999999999E-2</v>
      </c>
      <c r="EF17" s="56">
        <v>1</v>
      </c>
      <c r="EG17" s="56">
        <v>1</v>
      </c>
      <c r="EH17" s="56">
        <f t="shared" si="15"/>
        <v>0</v>
      </c>
      <c r="EI17" s="56">
        <f t="shared" si="16"/>
        <v>0</v>
      </c>
      <c r="EJ17" s="56">
        <v>1</v>
      </c>
      <c r="EK17" s="56">
        <v>1</v>
      </c>
      <c r="EL17" s="56">
        <f t="shared" si="17"/>
        <v>0.97865353037766833</v>
      </c>
      <c r="EM17" s="56">
        <f t="shared" si="18"/>
        <v>2.1346469622331693E-2</v>
      </c>
      <c r="EN17" s="56">
        <v>1</v>
      </c>
      <c r="EO17" s="56">
        <v>1</v>
      </c>
      <c r="EP17" s="56">
        <f t="shared" si="19"/>
        <v>1</v>
      </c>
      <c r="EQ17" s="56">
        <f t="shared" si="20"/>
        <v>0</v>
      </c>
      <c r="ER17" s="56">
        <v>1</v>
      </c>
      <c r="ES17" s="56">
        <v>1</v>
      </c>
      <c r="ET17" s="56">
        <f t="shared" si="21"/>
        <v>1</v>
      </c>
      <c r="EU17" s="56">
        <f t="shared" si="22"/>
        <v>0</v>
      </c>
      <c r="EV17" s="56">
        <v>1</v>
      </c>
      <c r="EW17" s="56">
        <v>1</v>
      </c>
      <c r="EX17" s="56">
        <f t="shared" si="23"/>
        <v>0.99193548387096775</v>
      </c>
      <c r="EY17" s="56">
        <f t="shared" si="24"/>
        <v>8.0645161290322578E-3</v>
      </c>
      <c r="EZ17" s="56">
        <v>1</v>
      </c>
      <c r="FA17" s="56">
        <v>1</v>
      </c>
      <c r="FB17" s="56">
        <f t="shared" si="25"/>
        <v>0.98090040927694411</v>
      </c>
      <c r="FC17" s="56">
        <f t="shared" si="26"/>
        <v>1.9099590723055934E-2</v>
      </c>
      <c r="FD17" s="56">
        <v>1</v>
      </c>
      <c r="FE17" s="56">
        <v>1</v>
      </c>
      <c r="FF17" s="56">
        <f t="shared" si="27"/>
        <v>0.97765363128491622</v>
      </c>
      <c r="FG17" s="56">
        <f t="shared" si="28"/>
        <v>2.23463687150838E-2</v>
      </c>
      <c r="FH17" s="56">
        <v>1</v>
      </c>
      <c r="FI17" s="56">
        <v>1</v>
      </c>
      <c r="FJ17" s="56">
        <f t="shared" si="29"/>
        <v>0.98296836982968372</v>
      </c>
      <c r="FK17" s="56">
        <f t="shared" si="30"/>
        <v>1.7031630170316302E-2</v>
      </c>
      <c r="FL17" s="56">
        <v>1</v>
      </c>
      <c r="FM17" s="56">
        <v>1</v>
      </c>
      <c r="FN17" s="56">
        <f t="shared" si="31"/>
        <v>0.97952755905511812</v>
      </c>
      <c r="FO17" s="56">
        <f t="shared" si="32"/>
        <v>2.0472440944881889E-2</v>
      </c>
      <c r="FP17" s="56">
        <v>1</v>
      </c>
      <c r="FQ17" s="56">
        <v>1</v>
      </c>
      <c r="FR17" s="56">
        <f t="shared" si="33"/>
        <v>0.984375</v>
      </c>
      <c r="FS17" s="56">
        <f t="shared" si="34"/>
        <v>1.5625E-2</v>
      </c>
      <c r="FT17" s="56">
        <v>1</v>
      </c>
      <c r="FU17" s="56">
        <v>1</v>
      </c>
      <c r="FV17" s="56">
        <f t="shared" si="35"/>
        <v>0.99534883720930234</v>
      </c>
      <c r="FW17" s="56">
        <f t="shared" si="36"/>
        <v>4.6511627906976744E-3</v>
      </c>
      <c r="FX17" s="56">
        <v>1</v>
      </c>
      <c r="FY17" s="56">
        <v>1</v>
      </c>
      <c r="FZ17" s="27"/>
      <c r="GA17" s="27"/>
    </row>
    <row r="18" spans="1:183" s="54" customFormat="1" ht="21" customHeight="1">
      <c r="A18" s="57">
        <f t="shared" ref="A18:A27" si="55">A17+TIME(0,15,0)</f>
        <v>0.30208333333333337</v>
      </c>
      <c r="B18" s="44">
        <v>0</v>
      </c>
      <c r="C18" s="45">
        <v>0</v>
      </c>
      <c r="D18" s="46">
        <f t="shared" si="37"/>
        <v>0</v>
      </c>
      <c r="E18" s="47">
        <v>0</v>
      </c>
      <c r="F18" s="45">
        <v>10</v>
      </c>
      <c r="G18" s="45">
        <v>0</v>
      </c>
      <c r="H18" s="46">
        <f t="shared" si="38"/>
        <v>10</v>
      </c>
      <c r="I18" s="47">
        <v>0</v>
      </c>
      <c r="J18" s="45">
        <v>73</v>
      </c>
      <c r="K18" s="45">
        <v>2</v>
      </c>
      <c r="L18" s="46">
        <f t="shared" si="39"/>
        <v>75</v>
      </c>
      <c r="M18" s="47">
        <v>0</v>
      </c>
      <c r="N18" s="48">
        <v>0</v>
      </c>
      <c r="O18" s="45">
        <v>0</v>
      </c>
      <c r="P18" s="46">
        <f t="shared" si="40"/>
        <v>0</v>
      </c>
      <c r="Q18" s="47">
        <v>0</v>
      </c>
      <c r="R18" s="45">
        <v>123</v>
      </c>
      <c r="S18" s="45">
        <v>1</v>
      </c>
      <c r="T18" s="46">
        <f t="shared" si="41"/>
        <v>124</v>
      </c>
      <c r="U18" s="47">
        <v>2</v>
      </c>
      <c r="V18" s="45">
        <v>7</v>
      </c>
      <c r="W18" s="45">
        <v>0</v>
      </c>
      <c r="X18" s="46">
        <f t="shared" si="42"/>
        <v>7</v>
      </c>
      <c r="Y18" s="47">
        <v>0</v>
      </c>
      <c r="Z18" s="45">
        <v>24</v>
      </c>
      <c r="AA18" s="45">
        <v>0</v>
      </c>
      <c r="AB18" s="46">
        <f t="shared" si="43"/>
        <v>24</v>
      </c>
      <c r="AC18" s="47">
        <v>0</v>
      </c>
      <c r="AD18" s="45">
        <v>29</v>
      </c>
      <c r="AE18" s="45">
        <v>0</v>
      </c>
      <c r="AF18" s="46">
        <f t="shared" si="44"/>
        <v>29</v>
      </c>
      <c r="AG18" s="49">
        <v>0</v>
      </c>
      <c r="AH18" s="58">
        <v>0</v>
      </c>
      <c r="AI18" s="49">
        <v>0</v>
      </c>
      <c r="AJ18" s="44">
        <v>0</v>
      </c>
      <c r="AK18" s="59">
        <v>0</v>
      </c>
      <c r="AL18" s="44">
        <v>0</v>
      </c>
      <c r="AM18" s="59">
        <v>0</v>
      </c>
      <c r="AN18" s="44">
        <v>0</v>
      </c>
      <c r="AO18" s="59">
        <v>0</v>
      </c>
      <c r="AP18" s="44">
        <v>0</v>
      </c>
      <c r="AQ18" s="59">
        <v>0</v>
      </c>
      <c r="AR18" s="44">
        <v>0</v>
      </c>
      <c r="AS18" s="59">
        <v>0</v>
      </c>
      <c r="AT18" s="44">
        <v>0</v>
      </c>
      <c r="AU18" s="59">
        <v>0</v>
      </c>
      <c r="AV18" s="44">
        <v>0</v>
      </c>
      <c r="AW18" s="59">
        <v>0</v>
      </c>
      <c r="AX18" s="211"/>
      <c r="AY18" s="206"/>
      <c r="AZ18" s="206"/>
      <c r="BK18" s="27"/>
      <c r="BL18" s="27"/>
      <c r="BM18" s="55">
        <f t="shared" si="0"/>
        <v>0.33333333333333337</v>
      </c>
      <c r="BN18" s="55"/>
      <c r="BO18" s="27" t="s">
        <v>48</v>
      </c>
      <c r="BP18" s="27"/>
      <c r="BQ18" s="27"/>
      <c r="BR18" s="27">
        <f t="shared" si="45"/>
        <v>0</v>
      </c>
      <c r="BS18" s="27">
        <f t="shared" si="1"/>
        <v>0</v>
      </c>
      <c r="BT18" s="27">
        <f t="shared" si="1"/>
        <v>0</v>
      </c>
      <c r="BU18" s="27">
        <f t="shared" si="1"/>
        <v>0</v>
      </c>
      <c r="BV18" s="27">
        <f t="shared" si="1"/>
        <v>40</v>
      </c>
      <c r="BW18" s="27">
        <f t="shared" si="1"/>
        <v>1</v>
      </c>
      <c r="BX18" s="27">
        <f t="shared" si="1"/>
        <v>41</v>
      </c>
      <c r="BY18" s="27">
        <f t="shared" si="1"/>
        <v>0</v>
      </c>
      <c r="BZ18" s="27">
        <f t="shared" si="1"/>
        <v>346</v>
      </c>
      <c r="CA18" s="27">
        <f t="shared" si="1"/>
        <v>6</v>
      </c>
      <c r="CB18" s="27">
        <f t="shared" si="1"/>
        <v>352</v>
      </c>
      <c r="CC18" s="27">
        <f t="shared" si="1"/>
        <v>0</v>
      </c>
      <c r="CD18" s="27">
        <f t="shared" si="1"/>
        <v>0</v>
      </c>
      <c r="CE18" s="27">
        <f t="shared" si="1"/>
        <v>0</v>
      </c>
      <c r="CF18" s="27">
        <f t="shared" si="1"/>
        <v>0</v>
      </c>
      <c r="CG18" s="27">
        <f t="shared" si="1"/>
        <v>0</v>
      </c>
      <c r="CH18" s="27">
        <f t="shared" si="1"/>
        <v>719</v>
      </c>
      <c r="CI18" s="27">
        <f t="shared" si="1"/>
        <v>11</v>
      </c>
      <c r="CJ18" s="27">
        <f t="shared" si="1"/>
        <v>730</v>
      </c>
      <c r="CK18" s="27">
        <f t="shared" si="1"/>
        <v>3</v>
      </c>
      <c r="CL18" s="27">
        <f t="shared" si="1"/>
        <v>36</v>
      </c>
      <c r="CM18" s="27">
        <f t="shared" si="1"/>
        <v>0</v>
      </c>
      <c r="CN18" s="27">
        <f t="shared" si="1"/>
        <v>36</v>
      </c>
      <c r="CO18" s="27">
        <f t="shared" si="1"/>
        <v>0</v>
      </c>
      <c r="CP18" s="27">
        <f t="shared" si="1"/>
        <v>95</v>
      </c>
      <c r="CQ18" s="27">
        <f t="shared" si="1"/>
        <v>0</v>
      </c>
      <c r="CR18" s="27">
        <f t="shared" si="1"/>
        <v>95</v>
      </c>
      <c r="CS18" s="27">
        <f t="shared" si="1"/>
        <v>0</v>
      </c>
      <c r="CT18" s="27">
        <f t="shared" si="1"/>
        <v>157</v>
      </c>
      <c r="CU18" s="27">
        <f t="shared" si="1"/>
        <v>1</v>
      </c>
      <c r="CV18" s="27">
        <f t="shared" si="1"/>
        <v>158</v>
      </c>
      <c r="CW18" s="27">
        <f t="shared" si="1"/>
        <v>3</v>
      </c>
      <c r="CX18" s="41">
        <f t="shared" si="1"/>
        <v>0</v>
      </c>
      <c r="CY18" s="27">
        <f t="shared" si="1"/>
        <v>0</v>
      </c>
      <c r="CZ18" s="27">
        <f t="shared" si="46"/>
        <v>0</v>
      </c>
      <c r="DA18" s="41">
        <f t="shared" si="2"/>
        <v>0</v>
      </c>
      <c r="DB18" s="27">
        <f t="shared" si="2"/>
        <v>0</v>
      </c>
      <c r="DC18" s="27">
        <f t="shared" si="47"/>
        <v>0</v>
      </c>
      <c r="DD18" s="41">
        <f t="shared" si="3"/>
        <v>0</v>
      </c>
      <c r="DE18" s="27">
        <f t="shared" si="3"/>
        <v>0</v>
      </c>
      <c r="DF18" s="27">
        <f t="shared" si="48"/>
        <v>0</v>
      </c>
      <c r="DG18" s="41">
        <f t="shared" si="4"/>
        <v>0</v>
      </c>
      <c r="DH18" s="27">
        <f t="shared" si="4"/>
        <v>0</v>
      </c>
      <c r="DI18" s="27">
        <f t="shared" si="49"/>
        <v>0</v>
      </c>
      <c r="DJ18" s="41">
        <f t="shared" si="5"/>
        <v>0</v>
      </c>
      <c r="DK18" s="27">
        <f t="shared" si="5"/>
        <v>0</v>
      </c>
      <c r="DL18" s="42">
        <f t="shared" si="50"/>
        <v>0</v>
      </c>
      <c r="DM18" s="41">
        <f t="shared" si="6"/>
        <v>0</v>
      </c>
      <c r="DN18" s="27">
        <f t="shared" si="6"/>
        <v>0</v>
      </c>
      <c r="DO18" s="42">
        <f t="shared" si="51"/>
        <v>0</v>
      </c>
      <c r="DP18" s="41">
        <f t="shared" si="7"/>
        <v>0</v>
      </c>
      <c r="DQ18" s="27">
        <f t="shared" si="7"/>
        <v>0</v>
      </c>
      <c r="DR18" s="42">
        <f t="shared" si="52"/>
        <v>0</v>
      </c>
      <c r="DS18" s="41">
        <f t="shared" si="8"/>
        <v>0</v>
      </c>
      <c r="DT18" s="27">
        <f t="shared" si="8"/>
        <v>0</v>
      </c>
      <c r="DU18" s="42">
        <f t="shared" si="53"/>
        <v>0</v>
      </c>
      <c r="DV18" s="56">
        <f t="shared" si="54"/>
        <v>0</v>
      </c>
      <c r="DW18" s="56">
        <f t="shared" si="10"/>
        <v>0</v>
      </c>
      <c r="DX18" s="56">
        <v>1</v>
      </c>
      <c r="DY18" s="56">
        <v>1</v>
      </c>
      <c r="DZ18" s="56">
        <f t="shared" si="11"/>
        <v>0.97560975609756095</v>
      </c>
      <c r="EA18" s="56">
        <f t="shared" si="12"/>
        <v>2.4390243902439025E-2</v>
      </c>
      <c r="EB18" s="56">
        <v>1</v>
      </c>
      <c r="EC18" s="56">
        <v>1</v>
      </c>
      <c r="ED18" s="56">
        <f t="shared" si="13"/>
        <v>0.98295454545454541</v>
      </c>
      <c r="EE18" s="56">
        <f t="shared" si="14"/>
        <v>1.7045454545454544E-2</v>
      </c>
      <c r="EF18" s="56">
        <v>1</v>
      </c>
      <c r="EG18" s="56">
        <v>1</v>
      </c>
      <c r="EH18" s="56">
        <f t="shared" si="15"/>
        <v>0</v>
      </c>
      <c r="EI18" s="56">
        <f t="shared" si="16"/>
        <v>0</v>
      </c>
      <c r="EJ18" s="56">
        <v>1</v>
      </c>
      <c r="EK18" s="56">
        <v>1</v>
      </c>
      <c r="EL18" s="56">
        <f t="shared" si="17"/>
        <v>0.98493150684931507</v>
      </c>
      <c r="EM18" s="56">
        <f t="shared" si="18"/>
        <v>1.5068493150684932E-2</v>
      </c>
      <c r="EN18" s="56">
        <v>1</v>
      </c>
      <c r="EO18" s="56">
        <v>1</v>
      </c>
      <c r="EP18" s="56">
        <f t="shared" si="19"/>
        <v>1</v>
      </c>
      <c r="EQ18" s="56">
        <f t="shared" si="20"/>
        <v>0</v>
      </c>
      <c r="ER18" s="56">
        <v>1</v>
      </c>
      <c r="ES18" s="56">
        <v>1</v>
      </c>
      <c r="ET18" s="56">
        <f t="shared" si="21"/>
        <v>1</v>
      </c>
      <c r="EU18" s="56">
        <f t="shared" si="22"/>
        <v>0</v>
      </c>
      <c r="EV18" s="56">
        <v>1</v>
      </c>
      <c r="EW18" s="56">
        <v>1</v>
      </c>
      <c r="EX18" s="56">
        <f t="shared" si="23"/>
        <v>0.99367088607594933</v>
      </c>
      <c r="EY18" s="56">
        <f t="shared" si="24"/>
        <v>6.3291139240506328E-3</v>
      </c>
      <c r="EZ18" s="56">
        <v>1</v>
      </c>
      <c r="FA18" s="56">
        <v>1</v>
      </c>
      <c r="FB18" s="56">
        <f t="shared" si="25"/>
        <v>0.98648648648648651</v>
      </c>
      <c r="FC18" s="56">
        <f t="shared" si="26"/>
        <v>1.3513513513513514E-2</v>
      </c>
      <c r="FD18" s="56">
        <v>1</v>
      </c>
      <c r="FE18" s="56">
        <v>1</v>
      </c>
      <c r="FF18" s="56">
        <f t="shared" si="27"/>
        <v>0.98218829516539441</v>
      </c>
      <c r="FG18" s="56">
        <f t="shared" si="28"/>
        <v>1.7811704834605598E-2</v>
      </c>
      <c r="FH18" s="56">
        <v>1</v>
      </c>
      <c r="FI18" s="56">
        <v>1</v>
      </c>
      <c r="FJ18" s="56">
        <f t="shared" si="29"/>
        <v>0.98657718120805371</v>
      </c>
      <c r="FK18" s="56">
        <f t="shared" si="30"/>
        <v>1.3422818791946308E-2</v>
      </c>
      <c r="FL18" s="56">
        <v>1</v>
      </c>
      <c r="FM18" s="56">
        <v>1</v>
      </c>
      <c r="FN18" s="56">
        <f t="shared" si="31"/>
        <v>0.98563968668407309</v>
      </c>
      <c r="FO18" s="56">
        <f t="shared" si="32"/>
        <v>1.4360313315926894E-2</v>
      </c>
      <c r="FP18" s="56">
        <v>1</v>
      </c>
      <c r="FQ18" s="56">
        <v>1</v>
      </c>
      <c r="FR18" s="56">
        <f t="shared" si="33"/>
        <v>0.98701298701298701</v>
      </c>
      <c r="FS18" s="56">
        <f t="shared" si="34"/>
        <v>1.2987012987012988E-2</v>
      </c>
      <c r="FT18" s="56">
        <v>1</v>
      </c>
      <c r="FU18" s="56">
        <v>1</v>
      </c>
      <c r="FV18" s="56">
        <f t="shared" si="35"/>
        <v>0.99604743083003955</v>
      </c>
      <c r="FW18" s="56">
        <f t="shared" si="36"/>
        <v>3.952569169960474E-3</v>
      </c>
      <c r="FX18" s="56">
        <v>1</v>
      </c>
      <c r="FY18" s="56">
        <v>1</v>
      </c>
      <c r="FZ18" s="27"/>
      <c r="GA18" s="27"/>
    </row>
    <row r="19" spans="1:183" s="54" customFormat="1" ht="21" customHeight="1">
      <c r="A19" s="57">
        <f t="shared" si="55"/>
        <v>0.31250000000000006</v>
      </c>
      <c r="B19" s="44">
        <v>0</v>
      </c>
      <c r="C19" s="45">
        <v>0</v>
      </c>
      <c r="D19" s="46">
        <f t="shared" si="37"/>
        <v>0</v>
      </c>
      <c r="E19" s="47">
        <v>0</v>
      </c>
      <c r="F19" s="45">
        <v>10</v>
      </c>
      <c r="G19" s="45">
        <v>0</v>
      </c>
      <c r="H19" s="46">
        <f t="shared" si="38"/>
        <v>10</v>
      </c>
      <c r="I19" s="47">
        <v>0</v>
      </c>
      <c r="J19" s="45">
        <v>77</v>
      </c>
      <c r="K19" s="45">
        <v>1</v>
      </c>
      <c r="L19" s="46">
        <f t="shared" si="39"/>
        <v>78</v>
      </c>
      <c r="M19" s="47">
        <v>0</v>
      </c>
      <c r="N19" s="48">
        <v>0</v>
      </c>
      <c r="O19" s="45">
        <v>0</v>
      </c>
      <c r="P19" s="46">
        <f t="shared" si="40"/>
        <v>0</v>
      </c>
      <c r="Q19" s="47">
        <v>0</v>
      </c>
      <c r="R19" s="45">
        <v>162</v>
      </c>
      <c r="S19" s="45">
        <v>6</v>
      </c>
      <c r="T19" s="46">
        <f t="shared" si="41"/>
        <v>168</v>
      </c>
      <c r="U19" s="47">
        <v>0</v>
      </c>
      <c r="V19" s="45">
        <v>4</v>
      </c>
      <c r="W19" s="45">
        <v>0</v>
      </c>
      <c r="X19" s="46">
        <f t="shared" si="42"/>
        <v>4</v>
      </c>
      <c r="Y19" s="47">
        <v>0</v>
      </c>
      <c r="Z19" s="45">
        <v>20</v>
      </c>
      <c r="AA19" s="45">
        <v>0</v>
      </c>
      <c r="AB19" s="46">
        <f t="shared" si="43"/>
        <v>20</v>
      </c>
      <c r="AC19" s="47">
        <v>0</v>
      </c>
      <c r="AD19" s="45">
        <v>30</v>
      </c>
      <c r="AE19" s="45">
        <v>1</v>
      </c>
      <c r="AF19" s="46">
        <f t="shared" si="44"/>
        <v>31</v>
      </c>
      <c r="AG19" s="49">
        <v>2</v>
      </c>
      <c r="AH19" s="58">
        <v>0</v>
      </c>
      <c r="AI19" s="49">
        <v>0</v>
      </c>
      <c r="AJ19" s="44">
        <v>0</v>
      </c>
      <c r="AK19" s="59">
        <v>0</v>
      </c>
      <c r="AL19" s="44">
        <v>0</v>
      </c>
      <c r="AM19" s="59">
        <v>0</v>
      </c>
      <c r="AN19" s="44">
        <v>0</v>
      </c>
      <c r="AO19" s="59">
        <v>0</v>
      </c>
      <c r="AP19" s="44">
        <v>0</v>
      </c>
      <c r="AQ19" s="59">
        <v>0</v>
      </c>
      <c r="AR19" s="44">
        <v>0</v>
      </c>
      <c r="AS19" s="59">
        <v>0</v>
      </c>
      <c r="AT19" s="44">
        <v>0</v>
      </c>
      <c r="AU19" s="59">
        <v>0</v>
      </c>
      <c r="AV19" s="44">
        <v>0</v>
      </c>
      <c r="AW19" s="59">
        <v>0</v>
      </c>
      <c r="AX19" s="211"/>
      <c r="AY19" s="206"/>
      <c r="AZ19" s="206"/>
      <c r="BK19" s="27"/>
      <c r="BL19" s="27"/>
      <c r="BM19" s="55">
        <f t="shared" si="0"/>
        <v>0.34375000000000006</v>
      </c>
      <c r="BN19" s="55"/>
      <c r="BO19" s="27" t="s">
        <v>40</v>
      </c>
      <c r="BP19" s="27"/>
      <c r="BQ19" s="27"/>
      <c r="BR19" s="27">
        <f t="shared" si="45"/>
        <v>0</v>
      </c>
      <c r="BS19" s="27">
        <f t="shared" si="1"/>
        <v>0</v>
      </c>
      <c r="BT19" s="27">
        <f t="shared" si="1"/>
        <v>0</v>
      </c>
      <c r="BU19" s="27">
        <f t="shared" si="1"/>
        <v>0</v>
      </c>
      <c r="BV19" s="27">
        <f t="shared" si="1"/>
        <v>39</v>
      </c>
      <c r="BW19" s="27">
        <f t="shared" si="1"/>
        <v>1</v>
      </c>
      <c r="BX19" s="27">
        <f t="shared" si="1"/>
        <v>40</v>
      </c>
      <c r="BY19" s="27">
        <f t="shared" si="1"/>
        <v>0</v>
      </c>
      <c r="BZ19" s="27">
        <f t="shared" si="1"/>
        <v>366</v>
      </c>
      <c r="CA19" s="27">
        <f t="shared" si="1"/>
        <v>6</v>
      </c>
      <c r="CB19" s="27">
        <f t="shared" si="1"/>
        <v>372</v>
      </c>
      <c r="CC19" s="27">
        <f t="shared" si="1"/>
        <v>0</v>
      </c>
      <c r="CD19" s="27">
        <f t="shared" si="1"/>
        <v>0</v>
      </c>
      <c r="CE19" s="27">
        <f t="shared" si="1"/>
        <v>0</v>
      </c>
      <c r="CF19" s="27">
        <f t="shared" si="1"/>
        <v>0</v>
      </c>
      <c r="CG19" s="27">
        <f t="shared" si="1"/>
        <v>0</v>
      </c>
      <c r="CH19" s="27">
        <f t="shared" si="1"/>
        <v>832</v>
      </c>
      <c r="CI19" s="27">
        <f t="shared" si="1"/>
        <v>13</v>
      </c>
      <c r="CJ19" s="27">
        <f t="shared" si="1"/>
        <v>845</v>
      </c>
      <c r="CK19" s="27">
        <f t="shared" si="1"/>
        <v>2</v>
      </c>
      <c r="CL19" s="27">
        <f t="shared" si="1"/>
        <v>42</v>
      </c>
      <c r="CM19" s="27">
        <f t="shared" si="1"/>
        <v>1</v>
      </c>
      <c r="CN19" s="27">
        <f t="shared" si="1"/>
        <v>43</v>
      </c>
      <c r="CO19" s="27">
        <f t="shared" si="1"/>
        <v>0</v>
      </c>
      <c r="CP19" s="27">
        <f t="shared" si="1"/>
        <v>88</v>
      </c>
      <c r="CQ19" s="27">
        <f t="shared" si="1"/>
        <v>0</v>
      </c>
      <c r="CR19" s="27">
        <f t="shared" si="1"/>
        <v>88</v>
      </c>
      <c r="CS19" s="27">
        <f t="shared" si="1"/>
        <v>0</v>
      </c>
      <c r="CT19" s="27">
        <f t="shared" si="1"/>
        <v>176</v>
      </c>
      <c r="CU19" s="27">
        <f t="shared" si="1"/>
        <v>1</v>
      </c>
      <c r="CV19" s="27">
        <f t="shared" si="1"/>
        <v>177</v>
      </c>
      <c r="CW19" s="27">
        <f t="shared" si="1"/>
        <v>3</v>
      </c>
      <c r="CX19" s="41">
        <f t="shared" si="1"/>
        <v>0</v>
      </c>
      <c r="CY19" s="27">
        <f t="shared" si="1"/>
        <v>0</v>
      </c>
      <c r="CZ19" s="27">
        <f t="shared" si="46"/>
        <v>0</v>
      </c>
      <c r="DA19" s="41">
        <f t="shared" si="2"/>
        <v>0</v>
      </c>
      <c r="DB19" s="27">
        <f t="shared" si="2"/>
        <v>0</v>
      </c>
      <c r="DC19" s="27">
        <f t="shared" si="47"/>
        <v>0</v>
      </c>
      <c r="DD19" s="41">
        <f t="shared" si="3"/>
        <v>0</v>
      </c>
      <c r="DE19" s="27">
        <f t="shared" si="3"/>
        <v>0</v>
      </c>
      <c r="DF19" s="27">
        <f t="shared" si="48"/>
        <v>0</v>
      </c>
      <c r="DG19" s="41">
        <f t="shared" si="4"/>
        <v>0</v>
      </c>
      <c r="DH19" s="27">
        <f t="shared" si="4"/>
        <v>0</v>
      </c>
      <c r="DI19" s="27">
        <f t="shared" si="49"/>
        <v>0</v>
      </c>
      <c r="DJ19" s="41">
        <f t="shared" si="5"/>
        <v>0</v>
      </c>
      <c r="DK19" s="27">
        <f t="shared" si="5"/>
        <v>0</v>
      </c>
      <c r="DL19" s="42">
        <f t="shared" si="50"/>
        <v>0</v>
      </c>
      <c r="DM19" s="41">
        <f t="shared" si="6"/>
        <v>0</v>
      </c>
      <c r="DN19" s="27">
        <f t="shared" si="6"/>
        <v>0</v>
      </c>
      <c r="DO19" s="42">
        <f t="shared" si="51"/>
        <v>0</v>
      </c>
      <c r="DP19" s="41">
        <f t="shared" si="7"/>
        <v>0</v>
      </c>
      <c r="DQ19" s="27">
        <f t="shared" si="7"/>
        <v>0</v>
      </c>
      <c r="DR19" s="42">
        <f t="shared" si="52"/>
        <v>0</v>
      </c>
      <c r="DS19" s="41">
        <f t="shared" si="8"/>
        <v>0</v>
      </c>
      <c r="DT19" s="27">
        <f t="shared" si="8"/>
        <v>0</v>
      </c>
      <c r="DU19" s="42">
        <f t="shared" si="53"/>
        <v>0</v>
      </c>
      <c r="DV19" s="56">
        <f t="shared" si="54"/>
        <v>0</v>
      </c>
      <c r="DW19" s="56">
        <f t="shared" si="10"/>
        <v>0</v>
      </c>
      <c r="DX19" s="56">
        <v>1</v>
      </c>
      <c r="DY19" s="56">
        <v>1</v>
      </c>
      <c r="DZ19" s="56">
        <f t="shared" si="11"/>
        <v>0.97499999999999998</v>
      </c>
      <c r="EA19" s="56">
        <f t="shared" si="12"/>
        <v>2.5000000000000001E-2</v>
      </c>
      <c r="EB19" s="56">
        <v>1</v>
      </c>
      <c r="EC19" s="56">
        <v>1</v>
      </c>
      <c r="ED19" s="56">
        <f t="shared" si="13"/>
        <v>0.9838709677419355</v>
      </c>
      <c r="EE19" s="56">
        <f t="shared" si="14"/>
        <v>1.6129032258064516E-2</v>
      </c>
      <c r="EF19" s="56">
        <v>1</v>
      </c>
      <c r="EG19" s="56">
        <v>1</v>
      </c>
      <c r="EH19" s="56">
        <f t="shared" si="15"/>
        <v>0</v>
      </c>
      <c r="EI19" s="56">
        <f t="shared" si="16"/>
        <v>0</v>
      </c>
      <c r="EJ19" s="56">
        <v>1</v>
      </c>
      <c r="EK19" s="56">
        <v>1</v>
      </c>
      <c r="EL19" s="56">
        <f t="shared" si="17"/>
        <v>0.98461538461538467</v>
      </c>
      <c r="EM19" s="56">
        <f t="shared" si="18"/>
        <v>1.5384615384615385E-2</v>
      </c>
      <c r="EN19" s="56">
        <v>1</v>
      </c>
      <c r="EO19" s="56">
        <v>1</v>
      </c>
      <c r="EP19" s="56">
        <f t="shared" si="19"/>
        <v>0.97674418604651159</v>
      </c>
      <c r="EQ19" s="56">
        <f t="shared" si="20"/>
        <v>2.3255813953488372E-2</v>
      </c>
      <c r="ER19" s="56">
        <v>1</v>
      </c>
      <c r="ES19" s="56">
        <v>1</v>
      </c>
      <c r="ET19" s="56">
        <f t="shared" si="21"/>
        <v>1</v>
      </c>
      <c r="EU19" s="56">
        <f t="shared" si="22"/>
        <v>0</v>
      </c>
      <c r="EV19" s="56">
        <v>1</v>
      </c>
      <c r="EW19" s="56">
        <v>1</v>
      </c>
      <c r="EX19" s="56">
        <f t="shared" si="23"/>
        <v>0.99435028248587576</v>
      </c>
      <c r="EY19" s="56">
        <f t="shared" si="24"/>
        <v>5.6497175141242938E-3</v>
      </c>
      <c r="EZ19" s="56">
        <v>1</v>
      </c>
      <c r="FA19" s="56">
        <v>1</v>
      </c>
      <c r="FB19" s="56">
        <f t="shared" si="25"/>
        <v>0.98630136986301364</v>
      </c>
      <c r="FC19" s="56">
        <f t="shared" si="26"/>
        <v>1.3698630136986301E-2</v>
      </c>
      <c r="FD19" s="56">
        <v>1</v>
      </c>
      <c r="FE19" s="56">
        <v>1</v>
      </c>
      <c r="FF19" s="56">
        <f t="shared" si="27"/>
        <v>0.98300970873786409</v>
      </c>
      <c r="FG19" s="56">
        <f t="shared" si="28"/>
        <v>1.6990291262135922E-2</v>
      </c>
      <c r="FH19" s="56">
        <v>1</v>
      </c>
      <c r="FI19" s="56">
        <v>1</v>
      </c>
      <c r="FJ19" s="56">
        <f t="shared" si="29"/>
        <v>0.9869565217391304</v>
      </c>
      <c r="FK19" s="56">
        <f t="shared" si="30"/>
        <v>1.3043478260869565E-2</v>
      </c>
      <c r="FL19" s="56">
        <v>1</v>
      </c>
      <c r="FM19" s="56">
        <v>1</v>
      </c>
      <c r="FN19" s="56">
        <f t="shared" si="31"/>
        <v>0.98423423423423428</v>
      </c>
      <c r="FO19" s="56">
        <f t="shared" si="32"/>
        <v>1.5765765765765764E-2</v>
      </c>
      <c r="FP19" s="56">
        <v>1</v>
      </c>
      <c r="FQ19" s="56">
        <v>1</v>
      </c>
      <c r="FR19" s="56">
        <f t="shared" si="33"/>
        <v>0.97590361445783136</v>
      </c>
      <c r="FS19" s="56">
        <f t="shared" si="34"/>
        <v>2.4096385542168676E-2</v>
      </c>
      <c r="FT19" s="56">
        <v>1</v>
      </c>
      <c r="FU19" s="56">
        <v>1</v>
      </c>
      <c r="FV19" s="56">
        <f t="shared" si="35"/>
        <v>0.99622641509433962</v>
      </c>
      <c r="FW19" s="56">
        <f t="shared" si="36"/>
        <v>3.7735849056603774E-3</v>
      </c>
      <c r="FX19" s="56">
        <v>1</v>
      </c>
      <c r="FY19" s="56">
        <v>1</v>
      </c>
      <c r="FZ19" s="27"/>
      <c r="GA19" s="27"/>
    </row>
    <row r="20" spans="1:183" s="54" customFormat="1" ht="21" customHeight="1">
      <c r="A20" s="57">
        <f t="shared" si="55"/>
        <v>0.32291666666666674</v>
      </c>
      <c r="B20" s="44">
        <v>0</v>
      </c>
      <c r="C20" s="45">
        <v>0</v>
      </c>
      <c r="D20" s="46">
        <f t="shared" si="37"/>
        <v>0</v>
      </c>
      <c r="E20" s="47">
        <v>0</v>
      </c>
      <c r="F20" s="45">
        <v>7</v>
      </c>
      <c r="G20" s="45">
        <v>1</v>
      </c>
      <c r="H20" s="46">
        <f t="shared" si="38"/>
        <v>8</v>
      </c>
      <c r="I20" s="47">
        <v>0</v>
      </c>
      <c r="J20" s="45">
        <v>92</v>
      </c>
      <c r="K20" s="45">
        <v>2</v>
      </c>
      <c r="L20" s="46">
        <f t="shared" si="39"/>
        <v>94</v>
      </c>
      <c r="M20" s="47">
        <v>0</v>
      </c>
      <c r="N20" s="48">
        <v>0</v>
      </c>
      <c r="O20" s="45">
        <v>0</v>
      </c>
      <c r="P20" s="46">
        <f t="shared" si="40"/>
        <v>0</v>
      </c>
      <c r="Q20" s="47">
        <v>0</v>
      </c>
      <c r="R20" s="45">
        <v>208</v>
      </c>
      <c r="S20" s="45">
        <v>2</v>
      </c>
      <c r="T20" s="46">
        <f t="shared" si="41"/>
        <v>210</v>
      </c>
      <c r="U20" s="47">
        <v>1</v>
      </c>
      <c r="V20" s="45">
        <v>11</v>
      </c>
      <c r="W20" s="45">
        <v>0</v>
      </c>
      <c r="X20" s="46">
        <f t="shared" si="42"/>
        <v>11</v>
      </c>
      <c r="Y20" s="47">
        <v>0</v>
      </c>
      <c r="Z20" s="45">
        <v>32</v>
      </c>
      <c r="AA20" s="45">
        <v>0</v>
      </c>
      <c r="AB20" s="46">
        <f t="shared" si="43"/>
        <v>32</v>
      </c>
      <c r="AC20" s="47">
        <v>0</v>
      </c>
      <c r="AD20" s="45">
        <v>47</v>
      </c>
      <c r="AE20" s="45">
        <v>0</v>
      </c>
      <c r="AF20" s="46">
        <f t="shared" si="44"/>
        <v>47</v>
      </c>
      <c r="AG20" s="49">
        <v>1</v>
      </c>
      <c r="AH20" s="58">
        <v>0</v>
      </c>
      <c r="AI20" s="49">
        <v>0</v>
      </c>
      <c r="AJ20" s="44">
        <v>0</v>
      </c>
      <c r="AK20" s="59">
        <v>0</v>
      </c>
      <c r="AL20" s="44">
        <v>0</v>
      </c>
      <c r="AM20" s="59">
        <v>0</v>
      </c>
      <c r="AN20" s="44">
        <v>0</v>
      </c>
      <c r="AO20" s="59">
        <v>0</v>
      </c>
      <c r="AP20" s="44">
        <v>0</v>
      </c>
      <c r="AQ20" s="59">
        <v>0</v>
      </c>
      <c r="AR20" s="44">
        <v>0</v>
      </c>
      <c r="AS20" s="59">
        <v>0</v>
      </c>
      <c r="AT20" s="44">
        <v>0</v>
      </c>
      <c r="AU20" s="59">
        <v>0</v>
      </c>
      <c r="AV20" s="44">
        <v>0</v>
      </c>
      <c r="AW20" s="59">
        <v>0</v>
      </c>
      <c r="AX20" s="211"/>
      <c r="AY20" s="206"/>
      <c r="AZ20" s="206"/>
      <c r="BK20" s="27"/>
      <c r="BL20" s="27"/>
      <c r="BM20" s="55">
        <f t="shared" si="0"/>
        <v>0.35416666666666674</v>
      </c>
      <c r="BN20" s="55"/>
      <c r="BP20" s="27"/>
      <c r="BQ20" s="27"/>
      <c r="BR20" s="27">
        <f t="shared" si="45"/>
        <v>0</v>
      </c>
      <c r="BS20" s="27">
        <f t="shared" si="1"/>
        <v>0</v>
      </c>
      <c r="BT20" s="27">
        <f t="shared" si="1"/>
        <v>0</v>
      </c>
      <c r="BU20" s="27">
        <f t="shared" si="1"/>
        <v>0</v>
      </c>
      <c r="BV20" s="27">
        <f t="shared" si="1"/>
        <v>38</v>
      </c>
      <c r="BW20" s="27">
        <f t="shared" si="1"/>
        <v>1</v>
      </c>
      <c r="BX20" s="27">
        <f t="shared" si="1"/>
        <v>39</v>
      </c>
      <c r="BY20" s="27">
        <f t="shared" si="1"/>
        <v>0</v>
      </c>
      <c r="BZ20" s="27">
        <f t="shared" si="1"/>
        <v>386</v>
      </c>
      <c r="CA20" s="27">
        <f t="shared" si="1"/>
        <v>10</v>
      </c>
      <c r="CB20" s="27">
        <f t="shared" si="1"/>
        <v>396</v>
      </c>
      <c r="CC20" s="27">
        <f t="shared" si="1"/>
        <v>0</v>
      </c>
      <c r="CD20" s="27">
        <f t="shared" si="1"/>
        <v>0</v>
      </c>
      <c r="CE20" s="27">
        <f t="shared" si="1"/>
        <v>0</v>
      </c>
      <c r="CF20" s="27">
        <f t="shared" si="1"/>
        <v>0</v>
      </c>
      <c r="CG20" s="27">
        <f t="shared" si="1"/>
        <v>0</v>
      </c>
      <c r="CH20" s="27">
        <f t="shared" si="1"/>
        <v>890</v>
      </c>
      <c r="CI20" s="27">
        <f t="shared" si="1"/>
        <v>9</v>
      </c>
      <c r="CJ20" s="27">
        <f t="shared" si="1"/>
        <v>899</v>
      </c>
      <c r="CK20" s="27">
        <f t="shared" si="1"/>
        <v>2</v>
      </c>
      <c r="CL20" s="27">
        <f t="shared" si="1"/>
        <v>53</v>
      </c>
      <c r="CM20" s="27">
        <f t="shared" si="1"/>
        <v>1</v>
      </c>
      <c r="CN20" s="27">
        <f t="shared" si="1"/>
        <v>54</v>
      </c>
      <c r="CO20" s="27">
        <f t="shared" si="1"/>
        <v>0</v>
      </c>
      <c r="CP20" s="27">
        <f t="shared" si="1"/>
        <v>86</v>
      </c>
      <c r="CQ20" s="27">
        <f t="shared" si="1"/>
        <v>0</v>
      </c>
      <c r="CR20" s="27">
        <f t="shared" si="1"/>
        <v>86</v>
      </c>
      <c r="CS20" s="27">
        <f t="shared" si="1"/>
        <v>0</v>
      </c>
      <c r="CT20" s="27">
        <f t="shared" si="1"/>
        <v>182</v>
      </c>
      <c r="CU20" s="27">
        <f t="shared" si="1"/>
        <v>0</v>
      </c>
      <c r="CV20" s="27">
        <f t="shared" si="1"/>
        <v>182</v>
      </c>
      <c r="CW20" s="27">
        <f t="shared" si="1"/>
        <v>2</v>
      </c>
      <c r="CX20" s="41">
        <f t="shared" si="1"/>
        <v>1</v>
      </c>
      <c r="CY20" s="27">
        <f t="shared" si="1"/>
        <v>0</v>
      </c>
      <c r="CZ20" s="27">
        <f t="shared" si="46"/>
        <v>1</v>
      </c>
      <c r="DA20" s="41">
        <f t="shared" si="2"/>
        <v>0</v>
      </c>
      <c r="DB20" s="27">
        <f t="shared" si="2"/>
        <v>0</v>
      </c>
      <c r="DC20" s="27">
        <f t="shared" si="47"/>
        <v>0</v>
      </c>
      <c r="DD20" s="41">
        <f t="shared" si="3"/>
        <v>0</v>
      </c>
      <c r="DE20" s="27">
        <f t="shared" si="3"/>
        <v>0</v>
      </c>
      <c r="DF20" s="27">
        <f t="shared" si="48"/>
        <v>0</v>
      </c>
      <c r="DG20" s="41">
        <f t="shared" si="4"/>
        <v>0</v>
      </c>
      <c r="DH20" s="27">
        <f t="shared" si="4"/>
        <v>0</v>
      </c>
      <c r="DI20" s="27">
        <f t="shared" si="49"/>
        <v>0</v>
      </c>
      <c r="DJ20" s="41">
        <f t="shared" si="5"/>
        <v>0</v>
      </c>
      <c r="DK20" s="27">
        <f t="shared" si="5"/>
        <v>0</v>
      </c>
      <c r="DL20" s="42">
        <f t="shared" si="50"/>
        <v>0</v>
      </c>
      <c r="DM20" s="41">
        <f t="shared" si="6"/>
        <v>0</v>
      </c>
      <c r="DN20" s="27">
        <f t="shared" si="6"/>
        <v>0</v>
      </c>
      <c r="DO20" s="42">
        <f t="shared" si="51"/>
        <v>0</v>
      </c>
      <c r="DP20" s="41">
        <f t="shared" si="7"/>
        <v>0</v>
      </c>
      <c r="DQ20" s="27">
        <f t="shared" si="7"/>
        <v>0</v>
      </c>
      <c r="DR20" s="42">
        <f t="shared" si="52"/>
        <v>0</v>
      </c>
      <c r="DS20" s="41">
        <f t="shared" si="8"/>
        <v>0</v>
      </c>
      <c r="DT20" s="27">
        <f t="shared" si="8"/>
        <v>0</v>
      </c>
      <c r="DU20" s="42">
        <f t="shared" si="53"/>
        <v>0</v>
      </c>
      <c r="DV20" s="56">
        <f t="shared" si="54"/>
        <v>0</v>
      </c>
      <c r="DW20" s="56">
        <f t="shared" si="10"/>
        <v>0</v>
      </c>
      <c r="DX20" s="56">
        <v>1</v>
      </c>
      <c r="DY20" s="56">
        <v>1</v>
      </c>
      <c r="DZ20" s="56">
        <f t="shared" si="11"/>
        <v>0.97435897435897434</v>
      </c>
      <c r="EA20" s="56">
        <f t="shared" si="12"/>
        <v>2.564102564102564E-2</v>
      </c>
      <c r="EB20" s="56">
        <v>1</v>
      </c>
      <c r="EC20" s="56">
        <v>1</v>
      </c>
      <c r="ED20" s="56">
        <f t="shared" si="13"/>
        <v>0.9747474747474747</v>
      </c>
      <c r="EE20" s="56">
        <f t="shared" si="14"/>
        <v>2.5252525252525252E-2</v>
      </c>
      <c r="EF20" s="56">
        <v>1</v>
      </c>
      <c r="EG20" s="56">
        <v>1</v>
      </c>
      <c r="EH20" s="56">
        <f t="shared" si="15"/>
        <v>0</v>
      </c>
      <c r="EI20" s="56">
        <f t="shared" si="16"/>
        <v>0</v>
      </c>
      <c r="EJ20" s="56">
        <v>1</v>
      </c>
      <c r="EK20" s="56">
        <v>1</v>
      </c>
      <c r="EL20" s="56">
        <f t="shared" si="17"/>
        <v>0.9899888765294772</v>
      </c>
      <c r="EM20" s="56">
        <f t="shared" si="18"/>
        <v>1.0011123470522803E-2</v>
      </c>
      <c r="EN20" s="56">
        <v>1</v>
      </c>
      <c r="EO20" s="56">
        <v>1</v>
      </c>
      <c r="EP20" s="56">
        <f t="shared" si="19"/>
        <v>0.98148148148148151</v>
      </c>
      <c r="EQ20" s="56">
        <f t="shared" si="20"/>
        <v>1.8518518518518517E-2</v>
      </c>
      <c r="ER20" s="56">
        <v>1</v>
      </c>
      <c r="ES20" s="56">
        <v>1</v>
      </c>
      <c r="ET20" s="56">
        <f t="shared" si="21"/>
        <v>1</v>
      </c>
      <c r="EU20" s="56">
        <f t="shared" si="22"/>
        <v>0</v>
      </c>
      <c r="EV20" s="56">
        <v>1</v>
      </c>
      <c r="EW20" s="56">
        <v>1</v>
      </c>
      <c r="EX20" s="56">
        <f t="shared" si="23"/>
        <v>1</v>
      </c>
      <c r="EY20" s="56">
        <f t="shared" si="24"/>
        <v>0</v>
      </c>
      <c r="EZ20" s="56">
        <v>1</v>
      </c>
      <c r="FA20" s="56">
        <v>1</v>
      </c>
      <c r="FB20" s="56">
        <f t="shared" si="25"/>
        <v>0.9916743755781684</v>
      </c>
      <c r="FC20" s="56">
        <f t="shared" si="26"/>
        <v>8.3256244218316375E-3</v>
      </c>
      <c r="FD20" s="56">
        <v>1</v>
      </c>
      <c r="FE20" s="56">
        <v>1</v>
      </c>
      <c r="FF20" s="56">
        <f t="shared" si="27"/>
        <v>0.97471264367816091</v>
      </c>
      <c r="FG20" s="56">
        <f t="shared" si="28"/>
        <v>2.528735632183908E-2</v>
      </c>
      <c r="FH20" s="56">
        <v>1</v>
      </c>
      <c r="FI20" s="56">
        <v>1</v>
      </c>
      <c r="FJ20" s="56">
        <f t="shared" si="29"/>
        <v>0.97925311203319498</v>
      </c>
      <c r="FK20" s="56">
        <f t="shared" si="30"/>
        <v>2.0746887966804978E-2</v>
      </c>
      <c r="FL20" s="56">
        <v>1</v>
      </c>
      <c r="FM20" s="56">
        <v>1</v>
      </c>
      <c r="FN20" s="56">
        <f t="shared" si="31"/>
        <v>0.98950682056663164</v>
      </c>
      <c r="FO20" s="56">
        <f t="shared" si="32"/>
        <v>1.049317943336831E-2</v>
      </c>
      <c r="FP20" s="56">
        <v>1</v>
      </c>
      <c r="FQ20" s="56">
        <v>1</v>
      </c>
      <c r="FR20" s="56">
        <f t="shared" si="33"/>
        <v>0.978494623655914</v>
      </c>
      <c r="FS20" s="56">
        <f t="shared" si="34"/>
        <v>2.1505376344086023E-2</v>
      </c>
      <c r="FT20" s="56">
        <v>1</v>
      </c>
      <c r="FU20" s="56">
        <v>1</v>
      </c>
      <c r="FV20" s="56">
        <f t="shared" si="35"/>
        <v>1</v>
      </c>
      <c r="FW20" s="56">
        <f t="shared" si="36"/>
        <v>0</v>
      </c>
      <c r="FX20" s="56">
        <v>1</v>
      </c>
      <c r="FY20" s="56">
        <v>1</v>
      </c>
      <c r="FZ20" s="27"/>
      <c r="GA20" s="27"/>
    </row>
    <row r="21" spans="1:183" s="54" customFormat="1" ht="21" customHeight="1">
      <c r="A21" s="57">
        <f t="shared" si="55"/>
        <v>0.33333333333333343</v>
      </c>
      <c r="B21" s="44">
        <v>0</v>
      </c>
      <c r="C21" s="45">
        <v>0</v>
      </c>
      <c r="D21" s="46">
        <f t="shared" si="37"/>
        <v>0</v>
      </c>
      <c r="E21" s="47">
        <v>0</v>
      </c>
      <c r="F21" s="45">
        <v>13</v>
      </c>
      <c r="G21" s="45">
        <v>0</v>
      </c>
      <c r="H21" s="46">
        <f t="shared" si="38"/>
        <v>13</v>
      </c>
      <c r="I21" s="47">
        <v>0</v>
      </c>
      <c r="J21" s="45">
        <v>104</v>
      </c>
      <c r="K21" s="45">
        <v>1</v>
      </c>
      <c r="L21" s="46">
        <f t="shared" si="39"/>
        <v>105</v>
      </c>
      <c r="M21" s="47">
        <v>0</v>
      </c>
      <c r="N21" s="48">
        <v>0</v>
      </c>
      <c r="O21" s="45">
        <v>0</v>
      </c>
      <c r="P21" s="46">
        <f t="shared" si="40"/>
        <v>0</v>
      </c>
      <c r="Q21" s="47">
        <v>0</v>
      </c>
      <c r="R21" s="45">
        <v>226</v>
      </c>
      <c r="S21" s="45">
        <v>2</v>
      </c>
      <c r="T21" s="46">
        <f t="shared" si="41"/>
        <v>228</v>
      </c>
      <c r="U21" s="47">
        <v>0</v>
      </c>
      <c r="V21" s="45">
        <v>14</v>
      </c>
      <c r="W21" s="45">
        <v>0</v>
      </c>
      <c r="X21" s="46">
        <f t="shared" si="42"/>
        <v>14</v>
      </c>
      <c r="Y21" s="47">
        <v>0</v>
      </c>
      <c r="Z21" s="45">
        <v>19</v>
      </c>
      <c r="AA21" s="45">
        <v>0</v>
      </c>
      <c r="AB21" s="46">
        <f t="shared" si="43"/>
        <v>19</v>
      </c>
      <c r="AC21" s="47">
        <v>0</v>
      </c>
      <c r="AD21" s="45">
        <v>51</v>
      </c>
      <c r="AE21" s="45">
        <v>0</v>
      </c>
      <c r="AF21" s="46">
        <f t="shared" si="44"/>
        <v>51</v>
      </c>
      <c r="AG21" s="49">
        <v>0</v>
      </c>
      <c r="AH21" s="58">
        <v>0</v>
      </c>
      <c r="AI21" s="49">
        <v>0</v>
      </c>
      <c r="AJ21" s="44">
        <v>0</v>
      </c>
      <c r="AK21" s="59">
        <v>0</v>
      </c>
      <c r="AL21" s="44">
        <v>0</v>
      </c>
      <c r="AM21" s="59">
        <v>0</v>
      </c>
      <c r="AN21" s="44">
        <v>0</v>
      </c>
      <c r="AO21" s="59">
        <v>0</v>
      </c>
      <c r="AP21" s="44">
        <v>0</v>
      </c>
      <c r="AQ21" s="59">
        <v>0</v>
      </c>
      <c r="AR21" s="44">
        <v>0</v>
      </c>
      <c r="AS21" s="59">
        <v>0</v>
      </c>
      <c r="AT21" s="44">
        <v>0</v>
      </c>
      <c r="AU21" s="59">
        <v>0</v>
      </c>
      <c r="AV21" s="44">
        <v>0</v>
      </c>
      <c r="AW21" s="59">
        <v>0</v>
      </c>
      <c r="AX21" s="211"/>
      <c r="AY21" s="206"/>
      <c r="AZ21" s="206"/>
      <c r="BK21" s="27"/>
      <c r="BL21" s="27"/>
      <c r="BM21" s="55">
        <f t="shared" si="0"/>
        <v>0.36458333333333343</v>
      </c>
      <c r="BN21" s="55"/>
      <c r="BO21" s="54" t="s">
        <v>39</v>
      </c>
      <c r="BP21" s="27"/>
      <c r="BQ21" s="27"/>
      <c r="BR21" s="27">
        <f t="shared" si="45"/>
        <v>0</v>
      </c>
      <c r="BS21" s="27">
        <f t="shared" si="1"/>
        <v>0</v>
      </c>
      <c r="BT21" s="27">
        <f t="shared" si="1"/>
        <v>0</v>
      </c>
      <c r="BU21" s="27">
        <f t="shared" si="1"/>
        <v>0</v>
      </c>
      <c r="BV21" s="27">
        <f t="shared" si="1"/>
        <v>51</v>
      </c>
      <c r="BW21" s="27">
        <f t="shared" si="1"/>
        <v>0</v>
      </c>
      <c r="BX21" s="27">
        <f t="shared" si="1"/>
        <v>51</v>
      </c>
      <c r="BY21" s="27">
        <f t="shared" si="1"/>
        <v>0</v>
      </c>
      <c r="BZ21" s="27">
        <f t="shared" si="1"/>
        <v>411</v>
      </c>
      <c r="CA21" s="27">
        <f t="shared" si="1"/>
        <v>11</v>
      </c>
      <c r="CB21" s="27">
        <f t="shared" si="1"/>
        <v>422</v>
      </c>
      <c r="CC21" s="27">
        <f t="shared" si="1"/>
        <v>0</v>
      </c>
      <c r="CD21" s="27">
        <f t="shared" si="1"/>
        <v>0</v>
      </c>
      <c r="CE21" s="27">
        <f t="shared" si="1"/>
        <v>0</v>
      </c>
      <c r="CF21" s="27">
        <f t="shared" si="1"/>
        <v>0</v>
      </c>
      <c r="CG21" s="27">
        <f t="shared" si="1"/>
        <v>0</v>
      </c>
      <c r="CH21" s="27">
        <f t="shared" si="1"/>
        <v>861</v>
      </c>
      <c r="CI21" s="27">
        <f t="shared" si="1"/>
        <v>9</v>
      </c>
      <c r="CJ21" s="27">
        <f t="shared" si="1"/>
        <v>870</v>
      </c>
      <c r="CK21" s="27">
        <f t="shared" si="1"/>
        <v>1</v>
      </c>
      <c r="CL21" s="27">
        <f t="shared" si="1"/>
        <v>63</v>
      </c>
      <c r="CM21" s="27">
        <f t="shared" si="1"/>
        <v>1</v>
      </c>
      <c r="CN21" s="27">
        <f t="shared" si="1"/>
        <v>64</v>
      </c>
      <c r="CO21" s="27">
        <f t="shared" si="1"/>
        <v>0</v>
      </c>
      <c r="CP21" s="27">
        <f t="shared" si="1"/>
        <v>75</v>
      </c>
      <c r="CQ21" s="27">
        <f t="shared" si="1"/>
        <v>0</v>
      </c>
      <c r="CR21" s="27">
        <f t="shared" si="1"/>
        <v>75</v>
      </c>
      <c r="CS21" s="27">
        <f t="shared" si="1"/>
        <v>0</v>
      </c>
      <c r="CT21" s="27">
        <f t="shared" si="1"/>
        <v>160</v>
      </c>
      <c r="CU21" s="27">
        <f t="shared" si="1"/>
        <v>1</v>
      </c>
      <c r="CV21" s="27">
        <f t="shared" si="1"/>
        <v>161</v>
      </c>
      <c r="CW21" s="27">
        <f t="shared" si="1"/>
        <v>4</v>
      </c>
      <c r="CX21" s="41">
        <f t="shared" si="1"/>
        <v>1</v>
      </c>
      <c r="CY21" s="27">
        <f t="shared" si="1"/>
        <v>0</v>
      </c>
      <c r="CZ21" s="27">
        <f t="shared" si="46"/>
        <v>1</v>
      </c>
      <c r="DA21" s="41">
        <f t="shared" si="2"/>
        <v>0</v>
      </c>
      <c r="DB21" s="27">
        <f t="shared" si="2"/>
        <v>0</v>
      </c>
      <c r="DC21" s="27">
        <f t="shared" si="47"/>
        <v>0</v>
      </c>
      <c r="DD21" s="41">
        <f t="shared" si="3"/>
        <v>0</v>
      </c>
      <c r="DE21" s="27">
        <f t="shared" si="3"/>
        <v>0</v>
      </c>
      <c r="DF21" s="27">
        <f t="shared" si="48"/>
        <v>0</v>
      </c>
      <c r="DG21" s="41">
        <f t="shared" si="4"/>
        <v>0</v>
      </c>
      <c r="DH21" s="27">
        <f t="shared" si="4"/>
        <v>0</v>
      </c>
      <c r="DI21" s="27">
        <f t="shared" si="49"/>
        <v>0</v>
      </c>
      <c r="DJ21" s="41">
        <f t="shared" si="5"/>
        <v>0</v>
      </c>
      <c r="DK21" s="27">
        <f t="shared" si="5"/>
        <v>0</v>
      </c>
      <c r="DL21" s="42">
        <f t="shared" si="50"/>
        <v>0</v>
      </c>
      <c r="DM21" s="41">
        <f t="shared" si="6"/>
        <v>1</v>
      </c>
      <c r="DN21" s="27">
        <f t="shared" si="6"/>
        <v>0</v>
      </c>
      <c r="DO21" s="42">
        <f t="shared" si="51"/>
        <v>1</v>
      </c>
      <c r="DP21" s="41">
        <f t="shared" si="7"/>
        <v>1</v>
      </c>
      <c r="DQ21" s="27">
        <f t="shared" si="7"/>
        <v>0</v>
      </c>
      <c r="DR21" s="42">
        <f t="shared" si="52"/>
        <v>1</v>
      </c>
      <c r="DS21" s="41">
        <f t="shared" si="8"/>
        <v>0</v>
      </c>
      <c r="DT21" s="27">
        <f t="shared" si="8"/>
        <v>0</v>
      </c>
      <c r="DU21" s="42">
        <f t="shared" si="53"/>
        <v>0</v>
      </c>
      <c r="DV21" s="56">
        <f t="shared" si="54"/>
        <v>0</v>
      </c>
      <c r="DW21" s="56">
        <f t="shared" si="10"/>
        <v>0</v>
      </c>
      <c r="DX21" s="56">
        <v>1</v>
      </c>
      <c r="DY21" s="56">
        <v>1</v>
      </c>
      <c r="DZ21" s="56">
        <f t="shared" si="11"/>
        <v>1</v>
      </c>
      <c r="EA21" s="56">
        <f t="shared" si="12"/>
        <v>0</v>
      </c>
      <c r="EB21" s="56">
        <v>1</v>
      </c>
      <c r="EC21" s="56">
        <v>1</v>
      </c>
      <c r="ED21" s="56">
        <f t="shared" si="13"/>
        <v>0.97393364928909953</v>
      </c>
      <c r="EE21" s="56">
        <f t="shared" si="14"/>
        <v>2.6066350710900472E-2</v>
      </c>
      <c r="EF21" s="56">
        <v>1</v>
      </c>
      <c r="EG21" s="56">
        <v>1</v>
      </c>
      <c r="EH21" s="56">
        <f t="shared" si="15"/>
        <v>0</v>
      </c>
      <c r="EI21" s="56">
        <f t="shared" si="16"/>
        <v>0</v>
      </c>
      <c r="EJ21" s="56">
        <v>1</v>
      </c>
      <c r="EK21" s="56">
        <v>1</v>
      </c>
      <c r="EL21" s="56">
        <f t="shared" si="17"/>
        <v>0.98965517241379308</v>
      </c>
      <c r="EM21" s="56">
        <f t="shared" si="18"/>
        <v>1.0344827586206896E-2</v>
      </c>
      <c r="EN21" s="56">
        <v>1</v>
      </c>
      <c r="EO21" s="56">
        <v>1</v>
      </c>
      <c r="EP21" s="56">
        <f t="shared" si="19"/>
        <v>0.984375</v>
      </c>
      <c r="EQ21" s="56">
        <f t="shared" si="20"/>
        <v>1.5625E-2</v>
      </c>
      <c r="ER21" s="56">
        <v>1</v>
      </c>
      <c r="ES21" s="56">
        <v>1</v>
      </c>
      <c r="ET21" s="56">
        <f t="shared" si="21"/>
        <v>1</v>
      </c>
      <c r="EU21" s="56">
        <f t="shared" si="22"/>
        <v>0</v>
      </c>
      <c r="EV21" s="56">
        <v>1</v>
      </c>
      <c r="EW21" s="56">
        <v>1</v>
      </c>
      <c r="EX21" s="56">
        <f t="shared" si="23"/>
        <v>0.99378881987577639</v>
      </c>
      <c r="EY21" s="56">
        <f t="shared" si="24"/>
        <v>6.2111801242236021E-3</v>
      </c>
      <c r="EZ21" s="56">
        <v>1</v>
      </c>
      <c r="FA21" s="56">
        <v>1</v>
      </c>
      <c r="FB21" s="56">
        <f t="shared" si="25"/>
        <v>0.99030067895247331</v>
      </c>
      <c r="FC21" s="56">
        <f t="shared" si="26"/>
        <v>9.6993210475266739E-3</v>
      </c>
      <c r="FD21" s="56">
        <v>1</v>
      </c>
      <c r="FE21" s="56">
        <v>1</v>
      </c>
      <c r="FF21" s="56">
        <f t="shared" si="27"/>
        <v>0.97674418604651159</v>
      </c>
      <c r="FG21" s="56">
        <f t="shared" si="28"/>
        <v>2.3255813953488372E-2</v>
      </c>
      <c r="FH21" s="56">
        <v>1</v>
      </c>
      <c r="FI21" s="56">
        <v>1</v>
      </c>
      <c r="FJ21" s="56">
        <f t="shared" si="29"/>
        <v>0.97786720321931586</v>
      </c>
      <c r="FK21" s="56">
        <f t="shared" si="30"/>
        <v>2.2132796780684104E-2</v>
      </c>
      <c r="FL21" s="56">
        <v>1</v>
      </c>
      <c r="FM21" s="56">
        <v>1</v>
      </c>
      <c r="FN21" s="56">
        <f t="shared" si="31"/>
        <v>0.98929336188436834</v>
      </c>
      <c r="FO21" s="56">
        <f t="shared" si="32"/>
        <v>1.0706638115631691E-2</v>
      </c>
      <c r="FP21" s="56">
        <v>1</v>
      </c>
      <c r="FQ21" s="56">
        <v>1</v>
      </c>
      <c r="FR21" s="56">
        <f t="shared" si="33"/>
        <v>0.99130434782608701</v>
      </c>
      <c r="FS21" s="56">
        <f t="shared" si="34"/>
        <v>8.6956521739130436E-3</v>
      </c>
      <c r="FT21" s="56">
        <v>1</v>
      </c>
      <c r="FU21" s="56">
        <v>1</v>
      </c>
      <c r="FV21" s="56">
        <f t="shared" si="35"/>
        <v>0.99576271186440679</v>
      </c>
      <c r="FW21" s="56">
        <f t="shared" si="36"/>
        <v>4.2372881355932203E-3</v>
      </c>
      <c r="FX21" s="56">
        <v>1</v>
      </c>
      <c r="FY21" s="56">
        <v>1</v>
      </c>
      <c r="FZ21" s="27"/>
      <c r="GA21" s="27"/>
    </row>
    <row r="22" spans="1:183" s="54" customFormat="1" ht="21" customHeight="1">
      <c r="A22" s="57">
        <f t="shared" si="55"/>
        <v>0.34375000000000011</v>
      </c>
      <c r="B22" s="44">
        <v>0</v>
      </c>
      <c r="C22" s="45">
        <v>0</v>
      </c>
      <c r="D22" s="46">
        <f t="shared" si="37"/>
        <v>0</v>
      </c>
      <c r="E22" s="47">
        <v>0</v>
      </c>
      <c r="F22" s="45">
        <v>9</v>
      </c>
      <c r="G22" s="45">
        <v>0</v>
      </c>
      <c r="H22" s="46">
        <f t="shared" si="38"/>
        <v>9</v>
      </c>
      <c r="I22" s="47">
        <v>0</v>
      </c>
      <c r="J22" s="45">
        <v>93</v>
      </c>
      <c r="K22" s="45">
        <v>2</v>
      </c>
      <c r="L22" s="46">
        <f t="shared" si="39"/>
        <v>95</v>
      </c>
      <c r="M22" s="47">
        <v>0</v>
      </c>
      <c r="N22" s="48">
        <v>0</v>
      </c>
      <c r="O22" s="45">
        <v>0</v>
      </c>
      <c r="P22" s="46">
        <f t="shared" si="40"/>
        <v>0</v>
      </c>
      <c r="Q22" s="47">
        <v>0</v>
      </c>
      <c r="R22" s="45">
        <v>236</v>
      </c>
      <c r="S22" s="45">
        <v>3</v>
      </c>
      <c r="T22" s="46">
        <f t="shared" si="41"/>
        <v>239</v>
      </c>
      <c r="U22" s="47">
        <v>1</v>
      </c>
      <c r="V22" s="45">
        <v>13</v>
      </c>
      <c r="W22" s="45">
        <v>1</v>
      </c>
      <c r="X22" s="46">
        <f t="shared" si="42"/>
        <v>14</v>
      </c>
      <c r="Y22" s="47">
        <v>0</v>
      </c>
      <c r="Z22" s="45">
        <v>17</v>
      </c>
      <c r="AA22" s="45">
        <v>0</v>
      </c>
      <c r="AB22" s="46">
        <f t="shared" si="43"/>
        <v>17</v>
      </c>
      <c r="AC22" s="47">
        <v>0</v>
      </c>
      <c r="AD22" s="45">
        <v>48</v>
      </c>
      <c r="AE22" s="45">
        <v>0</v>
      </c>
      <c r="AF22" s="46">
        <f t="shared" si="44"/>
        <v>48</v>
      </c>
      <c r="AG22" s="49">
        <v>0</v>
      </c>
      <c r="AH22" s="58">
        <v>0</v>
      </c>
      <c r="AI22" s="49">
        <v>0</v>
      </c>
      <c r="AJ22" s="44">
        <v>0</v>
      </c>
      <c r="AK22" s="59">
        <v>0</v>
      </c>
      <c r="AL22" s="44">
        <v>0</v>
      </c>
      <c r="AM22" s="59">
        <v>0</v>
      </c>
      <c r="AN22" s="44">
        <v>0</v>
      </c>
      <c r="AO22" s="59">
        <v>0</v>
      </c>
      <c r="AP22" s="44">
        <v>0</v>
      </c>
      <c r="AQ22" s="59">
        <v>0</v>
      </c>
      <c r="AR22" s="44">
        <v>0</v>
      </c>
      <c r="AS22" s="59">
        <v>0</v>
      </c>
      <c r="AT22" s="44">
        <v>0</v>
      </c>
      <c r="AU22" s="59">
        <v>0</v>
      </c>
      <c r="AV22" s="44">
        <v>0</v>
      </c>
      <c r="AW22" s="59">
        <v>0</v>
      </c>
      <c r="AX22" s="211"/>
      <c r="AY22" s="206"/>
      <c r="AZ22" s="206"/>
      <c r="BK22" s="27"/>
      <c r="BL22" s="27"/>
      <c r="BM22" s="55">
        <f t="shared" si="0"/>
        <v>0.37500000000000011</v>
      </c>
      <c r="BN22" s="55"/>
      <c r="BO22" s="54" t="s">
        <v>40</v>
      </c>
      <c r="BP22" s="27"/>
      <c r="BQ22" s="27"/>
      <c r="BR22" s="27">
        <f t="shared" si="45"/>
        <v>0</v>
      </c>
      <c r="BS22" s="27">
        <f t="shared" si="1"/>
        <v>0</v>
      </c>
      <c r="BT22" s="27">
        <f t="shared" si="1"/>
        <v>0</v>
      </c>
      <c r="BU22" s="27">
        <f t="shared" si="1"/>
        <v>0</v>
      </c>
      <c r="BV22" s="27">
        <f t="shared" si="1"/>
        <v>51</v>
      </c>
      <c r="BW22" s="27">
        <f t="shared" si="1"/>
        <v>0</v>
      </c>
      <c r="BX22" s="27">
        <f t="shared" si="1"/>
        <v>51</v>
      </c>
      <c r="BY22" s="27">
        <f t="shared" si="1"/>
        <v>0</v>
      </c>
      <c r="BZ22" s="27">
        <f t="shared" si="1"/>
        <v>378</v>
      </c>
      <c r="CA22" s="27">
        <f t="shared" si="1"/>
        <v>12</v>
      </c>
      <c r="CB22" s="27">
        <f t="shared" si="1"/>
        <v>390</v>
      </c>
      <c r="CC22" s="27">
        <f t="shared" si="1"/>
        <v>0</v>
      </c>
      <c r="CD22" s="27">
        <f t="shared" si="1"/>
        <v>0</v>
      </c>
      <c r="CE22" s="27">
        <f t="shared" si="1"/>
        <v>0</v>
      </c>
      <c r="CF22" s="27">
        <f t="shared" si="1"/>
        <v>0</v>
      </c>
      <c r="CG22" s="27">
        <f t="shared" si="1"/>
        <v>0</v>
      </c>
      <c r="CH22" s="27">
        <f t="shared" si="1"/>
        <v>785</v>
      </c>
      <c r="CI22" s="27">
        <f t="shared" si="1"/>
        <v>10</v>
      </c>
      <c r="CJ22" s="27">
        <f t="shared" si="1"/>
        <v>795</v>
      </c>
      <c r="CK22" s="27">
        <f t="shared" si="1"/>
        <v>1</v>
      </c>
      <c r="CL22" s="27">
        <f t="shared" si="1"/>
        <v>73</v>
      </c>
      <c r="CM22" s="27">
        <f t="shared" si="1"/>
        <v>2</v>
      </c>
      <c r="CN22" s="27">
        <f t="shared" si="1"/>
        <v>75</v>
      </c>
      <c r="CO22" s="27">
        <f t="shared" si="1"/>
        <v>0</v>
      </c>
      <c r="CP22" s="27">
        <f t="shared" si="1"/>
        <v>69</v>
      </c>
      <c r="CQ22" s="27">
        <f t="shared" si="1"/>
        <v>0</v>
      </c>
      <c r="CR22" s="27">
        <f t="shared" si="1"/>
        <v>69</v>
      </c>
      <c r="CS22" s="27">
        <f t="shared" si="1"/>
        <v>0</v>
      </c>
      <c r="CT22" s="27">
        <f t="shared" si="1"/>
        <v>138</v>
      </c>
      <c r="CU22" s="27">
        <f t="shared" si="1"/>
        <v>1</v>
      </c>
      <c r="CV22" s="27">
        <f t="shared" si="1"/>
        <v>139</v>
      </c>
      <c r="CW22" s="27">
        <f t="shared" si="1"/>
        <v>4</v>
      </c>
      <c r="CX22" s="41">
        <f t="shared" si="1"/>
        <v>1</v>
      </c>
      <c r="CY22" s="27">
        <f t="shared" si="1"/>
        <v>0</v>
      </c>
      <c r="CZ22" s="27">
        <f t="shared" si="46"/>
        <v>1</v>
      </c>
      <c r="DA22" s="41">
        <f t="shared" si="2"/>
        <v>0</v>
      </c>
      <c r="DB22" s="27">
        <f t="shared" si="2"/>
        <v>0</v>
      </c>
      <c r="DC22" s="27">
        <f t="shared" si="47"/>
        <v>0</v>
      </c>
      <c r="DD22" s="41">
        <f t="shared" si="3"/>
        <v>0</v>
      </c>
      <c r="DE22" s="27">
        <f t="shared" si="3"/>
        <v>0</v>
      </c>
      <c r="DF22" s="27">
        <f t="shared" si="48"/>
        <v>0</v>
      </c>
      <c r="DG22" s="41">
        <f t="shared" si="4"/>
        <v>0</v>
      </c>
      <c r="DH22" s="27">
        <f t="shared" si="4"/>
        <v>0</v>
      </c>
      <c r="DI22" s="27">
        <f t="shared" si="49"/>
        <v>0</v>
      </c>
      <c r="DJ22" s="41">
        <f t="shared" si="5"/>
        <v>0</v>
      </c>
      <c r="DK22" s="27">
        <f t="shared" si="5"/>
        <v>0</v>
      </c>
      <c r="DL22" s="42">
        <f t="shared" si="50"/>
        <v>0</v>
      </c>
      <c r="DM22" s="41">
        <f t="shared" si="6"/>
        <v>1</v>
      </c>
      <c r="DN22" s="27">
        <f t="shared" si="6"/>
        <v>0</v>
      </c>
      <c r="DO22" s="42">
        <f t="shared" si="51"/>
        <v>1</v>
      </c>
      <c r="DP22" s="41">
        <f t="shared" si="7"/>
        <v>1</v>
      </c>
      <c r="DQ22" s="27">
        <f t="shared" si="7"/>
        <v>0</v>
      </c>
      <c r="DR22" s="42">
        <f t="shared" si="52"/>
        <v>1</v>
      </c>
      <c r="DS22" s="41">
        <f t="shared" si="8"/>
        <v>0</v>
      </c>
      <c r="DT22" s="27">
        <f t="shared" si="8"/>
        <v>0</v>
      </c>
      <c r="DU22" s="42">
        <f t="shared" si="53"/>
        <v>0</v>
      </c>
      <c r="DV22" s="56">
        <f t="shared" si="54"/>
        <v>0</v>
      </c>
      <c r="DW22" s="56">
        <f t="shared" si="10"/>
        <v>0</v>
      </c>
      <c r="DX22" s="56">
        <v>1</v>
      </c>
      <c r="DY22" s="56">
        <v>1</v>
      </c>
      <c r="DZ22" s="56">
        <f t="shared" si="11"/>
        <v>1</v>
      </c>
      <c r="EA22" s="56">
        <f t="shared" si="12"/>
        <v>0</v>
      </c>
      <c r="EB22" s="56">
        <v>1</v>
      </c>
      <c r="EC22" s="56">
        <v>1</v>
      </c>
      <c r="ED22" s="56">
        <f t="shared" si="13"/>
        <v>0.96923076923076923</v>
      </c>
      <c r="EE22" s="56">
        <f t="shared" si="14"/>
        <v>3.0769230769230771E-2</v>
      </c>
      <c r="EF22" s="56">
        <v>1</v>
      </c>
      <c r="EG22" s="56">
        <v>1</v>
      </c>
      <c r="EH22" s="56">
        <f t="shared" si="15"/>
        <v>0</v>
      </c>
      <c r="EI22" s="56">
        <f t="shared" si="16"/>
        <v>0</v>
      </c>
      <c r="EJ22" s="56">
        <v>1</v>
      </c>
      <c r="EK22" s="56">
        <v>1</v>
      </c>
      <c r="EL22" s="56">
        <f t="shared" si="17"/>
        <v>0.98742138364779874</v>
      </c>
      <c r="EM22" s="56">
        <f t="shared" si="18"/>
        <v>1.2578616352201259E-2</v>
      </c>
      <c r="EN22" s="56">
        <v>1</v>
      </c>
      <c r="EO22" s="56">
        <v>1</v>
      </c>
      <c r="EP22" s="56">
        <f t="shared" si="19"/>
        <v>0.97333333333333338</v>
      </c>
      <c r="EQ22" s="56">
        <f t="shared" si="20"/>
        <v>2.6666666666666668E-2</v>
      </c>
      <c r="ER22" s="56">
        <v>1</v>
      </c>
      <c r="ES22" s="56">
        <v>1</v>
      </c>
      <c r="ET22" s="56">
        <f t="shared" si="21"/>
        <v>1</v>
      </c>
      <c r="EU22" s="56">
        <f t="shared" si="22"/>
        <v>0</v>
      </c>
      <c r="EV22" s="56">
        <v>1</v>
      </c>
      <c r="EW22" s="56">
        <v>1</v>
      </c>
      <c r="EX22" s="56">
        <f t="shared" si="23"/>
        <v>0.9928057553956835</v>
      </c>
      <c r="EY22" s="56">
        <f t="shared" si="24"/>
        <v>7.1942446043165471E-3</v>
      </c>
      <c r="EZ22" s="56">
        <v>1</v>
      </c>
      <c r="FA22" s="56">
        <v>1</v>
      </c>
      <c r="FB22" s="56">
        <f t="shared" si="25"/>
        <v>0.98822269807280516</v>
      </c>
      <c r="FC22" s="56">
        <f t="shared" si="26"/>
        <v>1.1777301927194861E-2</v>
      </c>
      <c r="FD22" s="56">
        <v>1</v>
      </c>
      <c r="FE22" s="56">
        <v>1</v>
      </c>
      <c r="FF22" s="56">
        <f t="shared" si="27"/>
        <v>0.97278911564625847</v>
      </c>
      <c r="FG22" s="56">
        <f t="shared" si="28"/>
        <v>2.7210884353741496E-2</v>
      </c>
      <c r="FH22" s="56">
        <v>1</v>
      </c>
      <c r="FI22" s="56">
        <v>1</v>
      </c>
      <c r="FJ22" s="56">
        <f t="shared" si="29"/>
        <v>0.97385620915032678</v>
      </c>
      <c r="FK22" s="56">
        <f t="shared" si="30"/>
        <v>2.6143790849673203E-2</v>
      </c>
      <c r="FL22" s="56">
        <v>1</v>
      </c>
      <c r="FM22" s="56">
        <v>1</v>
      </c>
      <c r="FN22" s="56">
        <f t="shared" si="31"/>
        <v>0.98620689655172411</v>
      </c>
      <c r="FO22" s="56">
        <f t="shared" si="32"/>
        <v>1.3793103448275862E-2</v>
      </c>
      <c r="FP22" s="56">
        <v>1</v>
      </c>
      <c r="FQ22" s="56">
        <v>1</v>
      </c>
      <c r="FR22" s="56">
        <f t="shared" si="33"/>
        <v>0.98412698412698407</v>
      </c>
      <c r="FS22" s="56">
        <f t="shared" si="34"/>
        <v>1.5873015873015872E-2</v>
      </c>
      <c r="FT22" s="56">
        <v>1</v>
      </c>
      <c r="FU22" s="56">
        <v>1</v>
      </c>
      <c r="FV22" s="56">
        <f t="shared" si="35"/>
        <v>0.99519230769230771</v>
      </c>
      <c r="FW22" s="56">
        <f t="shared" si="36"/>
        <v>4.807692307692308E-3</v>
      </c>
      <c r="FX22" s="56">
        <v>1</v>
      </c>
      <c r="FY22" s="56">
        <v>1</v>
      </c>
      <c r="FZ22" s="27"/>
      <c r="GA22" s="27"/>
    </row>
    <row r="23" spans="1:183" s="54" customFormat="1" ht="21" customHeight="1">
      <c r="A23" s="57">
        <f t="shared" si="55"/>
        <v>0.3541666666666668</v>
      </c>
      <c r="B23" s="44">
        <v>0</v>
      </c>
      <c r="C23" s="45">
        <v>0</v>
      </c>
      <c r="D23" s="46">
        <f t="shared" si="37"/>
        <v>0</v>
      </c>
      <c r="E23" s="47">
        <v>0</v>
      </c>
      <c r="F23" s="45">
        <v>9</v>
      </c>
      <c r="G23" s="45">
        <v>0</v>
      </c>
      <c r="H23" s="46">
        <f t="shared" si="38"/>
        <v>9</v>
      </c>
      <c r="I23" s="47">
        <v>0</v>
      </c>
      <c r="J23" s="45">
        <v>97</v>
      </c>
      <c r="K23" s="45">
        <v>5</v>
      </c>
      <c r="L23" s="46">
        <f t="shared" si="39"/>
        <v>102</v>
      </c>
      <c r="M23" s="47">
        <v>0</v>
      </c>
      <c r="N23" s="48">
        <v>0</v>
      </c>
      <c r="O23" s="45">
        <v>0</v>
      </c>
      <c r="P23" s="46">
        <f t="shared" si="40"/>
        <v>0</v>
      </c>
      <c r="Q23" s="47">
        <v>0</v>
      </c>
      <c r="R23" s="45">
        <v>220</v>
      </c>
      <c r="S23" s="45">
        <v>2</v>
      </c>
      <c r="T23" s="46">
        <f t="shared" si="41"/>
        <v>222</v>
      </c>
      <c r="U23" s="47">
        <v>0</v>
      </c>
      <c r="V23" s="45">
        <v>15</v>
      </c>
      <c r="W23" s="45">
        <v>0</v>
      </c>
      <c r="X23" s="46">
        <f t="shared" si="42"/>
        <v>15</v>
      </c>
      <c r="Y23" s="47">
        <v>0</v>
      </c>
      <c r="Z23" s="45">
        <v>18</v>
      </c>
      <c r="AA23" s="45">
        <v>0</v>
      </c>
      <c r="AB23" s="46">
        <f t="shared" si="43"/>
        <v>18</v>
      </c>
      <c r="AC23" s="47">
        <v>0</v>
      </c>
      <c r="AD23" s="45">
        <v>36</v>
      </c>
      <c r="AE23" s="45">
        <v>0</v>
      </c>
      <c r="AF23" s="46">
        <f t="shared" si="44"/>
        <v>36</v>
      </c>
      <c r="AG23" s="49">
        <v>1</v>
      </c>
      <c r="AH23" s="58">
        <v>1</v>
      </c>
      <c r="AI23" s="49">
        <v>0</v>
      </c>
      <c r="AJ23" s="44">
        <v>0</v>
      </c>
      <c r="AK23" s="59">
        <v>0</v>
      </c>
      <c r="AL23" s="44">
        <v>0</v>
      </c>
      <c r="AM23" s="59">
        <v>0</v>
      </c>
      <c r="AN23" s="44">
        <v>0</v>
      </c>
      <c r="AO23" s="59">
        <v>0</v>
      </c>
      <c r="AP23" s="44">
        <v>0</v>
      </c>
      <c r="AQ23" s="59">
        <v>0</v>
      </c>
      <c r="AR23" s="44">
        <v>0</v>
      </c>
      <c r="AS23" s="59">
        <v>0</v>
      </c>
      <c r="AT23" s="44">
        <v>0</v>
      </c>
      <c r="AU23" s="59">
        <v>0</v>
      </c>
      <c r="AV23" s="44">
        <v>0</v>
      </c>
      <c r="AW23" s="59">
        <v>0</v>
      </c>
      <c r="AX23" s="211"/>
      <c r="AY23" s="206"/>
      <c r="AZ23" s="206"/>
      <c r="BK23" s="27"/>
      <c r="BL23" s="27"/>
      <c r="BM23" s="55">
        <f t="shared" si="0"/>
        <v>0.3854166666666668</v>
      </c>
      <c r="BN23" s="55"/>
      <c r="BO23" s="54" t="s">
        <v>49</v>
      </c>
      <c r="BP23" s="27"/>
      <c r="BQ23" s="27"/>
      <c r="BR23" s="27">
        <f t="shared" si="45"/>
        <v>0</v>
      </c>
      <c r="BS23" s="27">
        <f t="shared" si="1"/>
        <v>0</v>
      </c>
      <c r="BT23" s="27">
        <f t="shared" si="1"/>
        <v>0</v>
      </c>
      <c r="BU23" s="27">
        <f t="shared" si="1"/>
        <v>0</v>
      </c>
      <c r="BV23" s="27">
        <f t="shared" si="1"/>
        <v>53</v>
      </c>
      <c r="BW23" s="27">
        <f t="shared" si="1"/>
        <v>1</v>
      </c>
      <c r="BX23" s="27">
        <f t="shared" si="1"/>
        <v>54</v>
      </c>
      <c r="BY23" s="27">
        <f t="shared" si="1"/>
        <v>0</v>
      </c>
      <c r="BZ23" s="27">
        <f t="shared" si="1"/>
        <v>358</v>
      </c>
      <c r="CA23" s="27">
        <f t="shared" si="1"/>
        <v>10</v>
      </c>
      <c r="CB23" s="27">
        <f t="shared" si="1"/>
        <v>368</v>
      </c>
      <c r="CC23" s="27">
        <f t="shared" si="1"/>
        <v>0</v>
      </c>
      <c r="CD23" s="27">
        <f t="shared" si="1"/>
        <v>0</v>
      </c>
      <c r="CE23" s="27">
        <f t="shared" si="1"/>
        <v>0</v>
      </c>
      <c r="CF23" s="27">
        <f t="shared" si="1"/>
        <v>0</v>
      </c>
      <c r="CG23" s="27">
        <f t="shared" si="1"/>
        <v>0</v>
      </c>
      <c r="CH23" s="27">
        <f t="shared" si="1"/>
        <v>643</v>
      </c>
      <c r="CI23" s="27">
        <f t="shared" si="1"/>
        <v>7</v>
      </c>
      <c r="CJ23" s="27">
        <f t="shared" si="1"/>
        <v>650</v>
      </c>
      <c r="CK23" s="27">
        <f t="shared" si="1"/>
        <v>0</v>
      </c>
      <c r="CL23" s="27">
        <f t="shared" si="1"/>
        <v>67</v>
      </c>
      <c r="CM23" s="27">
        <f t="shared" si="1"/>
        <v>1</v>
      </c>
      <c r="CN23" s="27">
        <f t="shared" si="1"/>
        <v>68</v>
      </c>
      <c r="CO23" s="27">
        <f t="shared" si="1"/>
        <v>0</v>
      </c>
      <c r="CP23" s="27">
        <f t="shared" si="1"/>
        <v>65</v>
      </c>
      <c r="CQ23" s="27">
        <f t="shared" ref="CQ23:CY24" si="56">SUM(AA23:AA26)</f>
        <v>0</v>
      </c>
      <c r="CR23" s="27">
        <f t="shared" si="56"/>
        <v>65</v>
      </c>
      <c r="CS23" s="27">
        <f t="shared" si="56"/>
        <v>0</v>
      </c>
      <c r="CT23" s="27">
        <f t="shared" si="56"/>
        <v>112</v>
      </c>
      <c r="CU23" s="27">
        <f t="shared" si="56"/>
        <v>1</v>
      </c>
      <c r="CV23" s="27">
        <f t="shared" si="56"/>
        <v>113</v>
      </c>
      <c r="CW23" s="27">
        <f t="shared" si="56"/>
        <v>4</v>
      </c>
      <c r="CX23" s="41">
        <f t="shared" si="56"/>
        <v>1</v>
      </c>
      <c r="CY23" s="27">
        <f t="shared" si="56"/>
        <v>0</v>
      </c>
      <c r="CZ23" s="27">
        <f t="shared" si="46"/>
        <v>1</v>
      </c>
      <c r="DA23" s="41">
        <f t="shared" si="2"/>
        <v>0</v>
      </c>
      <c r="DB23" s="27">
        <f t="shared" si="2"/>
        <v>0</v>
      </c>
      <c r="DC23" s="27">
        <f t="shared" si="47"/>
        <v>0</v>
      </c>
      <c r="DD23" s="41">
        <f t="shared" si="3"/>
        <v>0</v>
      </c>
      <c r="DE23" s="27">
        <f t="shared" si="3"/>
        <v>0</v>
      </c>
      <c r="DF23" s="27">
        <f t="shared" si="48"/>
        <v>0</v>
      </c>
      <c r="DG23" s="41">
        <f t="shared" si="4"/>
        <v>0</v>
      </c>
      <c r="DH23" s="27">
        <f t="shared" si="4"/>
        <v>0</v>
      </c>
      <c r="DI23" s="27">
        <f t="shared" si="49"/>
        <v>0</v>
      </c>
      <c r="DJ23" s="41">
        <f t="shared" si="5"/>
        <v>0</v>
      </c>
      <c r="DK23" s="27">
        <f t="shared" si="5"/>
        <v>0</v>
      </c>
      <c r="DL23" s="42">
        <f t="shared" si="50"/>
        <v>0</v>
      </c>
      <c r="DM23" s="41">
        <f t="shared" si="6"/>
        <v>1</v>
      </c>
      <c r="DN23" s="27">
        <f t="shared" si="6"/>
        <v>0</v>
      </c>
      <c r="DO23" s="42">
        <f t="shared" si="51"/>
        <v>1</v>
      </c>
      <c r="DP23" s="41">
        <f t="shared" si="7"/>
        <v>1</v>
      </c>
      <c r="DQ23" s="27">
        <f t="shared" si="7"/>
        <v>0</v>
      </c>
      <c r="DR23" s="42">
        <f t="shared" si="52"/>
        <v>1</v>
      </c>
      <c r="DS23" s="41">
        <f t="shared" si="8"/>
        <v>0</v>
      </c>
      <c r="DT23" s="27">
        <f t="shared" si="8"/>
        <v>0</v>
      </c>
      <c r="DU23" s="42">
        <f t="shared" si="53"/>
        <v>0</v>
      </c>
      <c r="DV23" s="56">
        <f t="shared" si="54"/>
        <v>0</v>
      </c>
      <c r="DW23" s="56">
        <f t="shared" si="10"/>
        <v>0</v>
      </c>
      <c r="DX23" s="56">
        <v>1</v>
      </c>
      <c r="DY23" s="56">
        <v>1</v>
      </c>
      <c r="DZ23" s="56">
        <f t="shared" si="11"/>
        <v>0.98148148148148151</v>
      </c>
      <c r="EA23" s="56">
        <f t="shared" si="12"/>
        <v>1.8518518518518517E-2</v>
      </c>
      <c r="EB23" s="56">
        <v>1</v>
      </c>
      <c r="EC23" s="56">
        <v>1</v>
      </c>
      <c r="ED23" s="56">
        <f t="shared" si="13"/>
        <v>0.97282608695652173</v>
      </c>
      <c r="EE23" s="56">
        <f t="shared" si="14"/>
        <v>2.717391304347826E-2</v>
      </c>
      <c r="EF23" s="56">
        <v>1</v>
      </c>
      <c r="EG23" s="56">
        <v>1</v>
      </c>
      <c r="EH23" s="56">
        <f t="shared" si="15"/>
        <v>0</v>
      </c>
      <c r="EI23" s="56">
        <f t="shared" si="16"/>
        <v>0</v>
      </c>
      <c r="EJ23" s="56">
        <v>1</v>
      </c>
      <c r="EK23" s="56">
        <v>1</v>
      </c>
      <c r="EL23" s="56">
        <f t="shared" si="17"/>
        <v>0.98923076923076925</v>
      </c>
      <c r="EM23" s="56">
        <f t="shared" si="18"/>
        <v>1.0769230769230769E-2</v>
      </c>
      <c r="EN23" s="56">
        <v>1</v>
      </c>
      <c r="EO23" s="56">
        <v>1</v>
      </c>
      <c r="EP23" s="56">
        <f t="shared" si="19"/>
        <v>0.98529411764705888</v>
      </c>
      <c r="EQ23" s="56">
        <f t="shared" si="20"/>
        <v>1.4705882352941176E-2</v>
      </c>
      <c r="ER23" s="56">
        <v>1</v>
      </c>
      <c r="ES23" s="56">
        <v>1</v>
      </c>
      <c r="ET23" s="56">
        <f t="shared" si="21"/>
        <v>1</v>
      </c>
      <c r="EU23" s="56">
        <f t="shared" si="22"/>
        <v>0</v>
      </c>
      <c r="EV23" s="56">
        <v>1</v>
      </c>
      <c r="EW23" s="56">
        <v>1</v>
      </c>
      <c r="EX23" s="56">
        <f t="shared" si="23"/>
        <v>0.99115044247787609</v>
      </c>
      <c r="EY23" s="56">
        <f t="shared" si="24"/>
        <v>8.8495575221238937E-3</v>
      </c>
      <c r="EZ23" s="56">
        <v>1</v>
      </c>
      <c r="FA23" s="56">
        <v>1</v>
      </c>
      <c r="FB23" s="56">
        <f t="shared" si="25"/>
        <v>0.98951507208387945</v>
      </c>
      <c r="FC23" s="56">
        <f t="shared" si="26"/>
        <v>1.0484927916120577E-2</v>
      </c>
      <c r="FD23" s="56">
        <v>1</v>
      </c>
      <c r="FE23" s="56">
        <v>1</v>
      </c>
      <c r="FF23" s="56">
        <f t="shared" si="27"/>
        <v>0.97393364928909953</v>
      </c>
      <c r="FG23" s="56">
        <f t="shared" si="28"/>
        <v>2.6066350710900472E-2</v>
      </c>
      <c r="FH23" s="56">
        <v>1</v>
      </c>
      <c r="FI23" s="56">
        <v>1</v>
      </c>
      <c r="FJ23" s="56">
        <f t="shared" si="29"/>
        <v>0.97690531177829099</v>
      </c>
      <c r="FK23" s="56">
        <f t="shared" si="30"/>
        <v>2.3094688221709007E-2</v>
      </c>
      <c r="FL23" s="56">
        <v>1</v>
      </c>
      <c r="FM23" s="56">
        <v>1</v>
      </c>
      <c r="FN23" s="56">
        <f t="shared" si="31"/>
        <v>0.9888579387186629</v>
      </c>
      <c r="FO23" s="56">
        <f t="shared" si="32"/>
        <v>1.1142061281337047E-2</v>
      </c>
      <c r="FP23" s="56">
        <v>1</v>
      </c>
      <c r="FQ23" s="56">
        <v>1</v>
      </c>
      <c r="FR23" s="56">
        <f t="shared" si="33"/>
        <v>0.98360655737704916</v>
      </c>
      <c r="FS23" s="56">
        <f t="shared" si="34"/>
        <v>1.6393442622950821E-2</v>
      </c>
      <c r="FT23" s="56">
        <v>1</v>
      </c>
      <c r="FU23" s="56">
        <v>1</v>
      </c>
      <c r="FV23" s="56">
        <f t="shared" si="35"/>
        <v>0.9943820224719101</v>
      </c>
      <c r="FW23" s="56">
        <f t="shared" si="36"/>
        <v>5.6179775280898875E-3</v>
      </c>
      <c r="FX23" s="56">
        <v>1</v>
      </c>
      <c r="FY23" s="56">
        <v>1</v>
      </c>
      <c r="FZ23" s="27"/>
      <c r="GA23" s="27"/>
    </row>
    <row r="24" spans="1:183" s="54" customFormat="1" ht="21" customHeight="1">
      <c r="A24" s="57">
        <f t="shared" si="55"/>
        <v>0.36458333333333348</v>
      </c>
      <c r="B24" s="44">
        <v>0</v>
      </c>
      <c r="C24" s="45">
        <v>0</v>
      </c>
      <c r="D24" s="46">
        <f t="shared" si="37"/>
        <v>0</v>
      </c>
      <c r="E24" s="47">
        <v>0</v>
      </c>
      <c r="F24" s="45">
        <v>20</v>
      </c>
      <c r="G24" s="45">
        <v>0</v>
      </c>
      <c r="H24" s="46">
        <f t="shared" si="38"/>
        <v>20</v>
      </c>
      <c r="I24" s="47">
        <v>0</v>
      </c>
      <c r="J24" s="45">
        <v>117</v>
      </c>
      <c r="K24" s="45">
        <v>3</v>
      </c>
      <c r="L24" s="46">
        <f t="shared" si="39"/>
        <v>120</v>
      </c>
      <c r="M24" s="47">
        <v>0</v>
      </c>
      <c r="N24" s="48">
        <v>0</v>
      </c>
      <c r="O24" s="45">
        <v>0</v>
      </c>
      <c r="P24" s="46">
        <f t="shared" si="40"/>
        <v>0</v>
      </c>
      <c r="Q24" s="47">
        <v>0</v>
      </c>
      <c r="R24" s="45">
        <v>179</v>
      </c>
      <c r="S24" s="45">
        <v>2</v>
      </c>
      <c r="T24" s="46">
        <f t="shared" si="41"/>
        <v>181</v>
      </c>
      <c r="U24" s="47">
        <v>0</v>
      </c>
      <c r="V24" s="45">
        <v>21</v>
      </c>
      <c r="W24" s="45">
        <v>0</v>
      </c>
      <c r="X24" s="46">
        <f t="shared" si="42"/>
        <v>21</v>
      </c>
      <c r="Y24" s="47">
        <v>0</v>
      </c>
      <c r="Z24" s="45">
        <v>21</v>
      </c>
      <c r="AA24" s="45">
        <v>0</v>
      </c>
      <c r="AB24" s="46">
        <f t="shared" si="43"/>
        <v>21</v>
      </c>
      <c r="AC24" s="47">
        <v>0</v>
      </c>
      <c r="AD24" s="45">
        <v>25</v>
      </c>
      <c r="AE24" s="45">
        <v>1</v>
      </c>
      <c r="AF24" s="46">
        <f t="shared" si="44"/>
        <v>26</v>
      </c>
      <c r="AG24" s="49">
        <v>3</v>
      </c>
      <c r="AH24" s="58">
        <v>0</v>
      </c>
      <c r="AI24" s="49">
        <v>0</v>
      </c>
      <c r="AJ24" s="44">
        <v>0</v>
      </c>
      <c r="AK24" s="59">
        <v>0</v>
      </c>
      <c r="AL24" s="44">
        <v>0</v>
      </c>
      <c r="AM24" s="59">
        <v>0</v>
      </c>
      <c r="AN24" s="44">
        <v>0</v>
      </c>
      <c r="AO24" s="59">
        <v>0</v>
      </c>
      <c r="AP24" s="44">
        <v>0</v>
      </c>
      <c r="AQ24" s="59">
        <v>0</v>
      </c>
      <c r="AR24" s="44">
        <v>1</v>
      </c>
      <c r="AS24" s="59">
        <v>0</v>
      </c>
      <c r="AT24" s="44">
        <v>1</v>
      </c>
      <c r="AU24" s="59">
        <v>0</v>
      </c>
      <c r="AV24" s="44">
        <v>0</v>
      </c>
      <c r="AW24" s="59">
        <v>0</v>
      </c>
      <c r="AX24" s="211"/>
      <c r="AY24" s="206"/>
      <c r="AZ24" s="206"/>
      <c r="BK24" s="27"/>
      <c r="BL24" s="27"/>
      <c r="BM24" s="55">
        <f t="shared" si="0"/>
        <v>0.39583333333333348</v>
      </c>
      <c r="BN24" s="55"/>
      <c r="BP24" s="27"/>
      <c r="BQ24" s="27"/>
      <c r="BR24" s="27">
        <f t="shared" si="45"/>
        <v>0</v>
      </c>
      <c r="BS24" s="27">
        <f t="shared" si="45"/>
        <v>0</v>
      </c>
      <c r="BT24" s="27">
        <f t="shared" si="45"/>
        <v>0</v>
      </c>
      <c r="BU24" s="27">
        <f t="shared" si="45"/>
        <v>0</v>
      </c>
      <c r="BV24" s="27">
        <f t="shared" si="45"/>
        <v>52</v>
      </c>
      <c r="BW24" s="27">
        <f t="shared" si="45"/>
        <v>1</v>
      </c>
      <c r="BX24" s="27">
        <f t="shared" si="45"/>
        <v>53</v>
      </c>
      <c r="BY24" s="27">
        <f t="shared" si="45"/>
        <v>0</v>
      </c>
      <c r="BZ24" s="27">
        <f t="shared" si="45"/>
        <v>321</v>
      </c>
      <c r="CA24" s="27">
        <f t="shared" si="45"/>
        <v>6</v>
      </c>
      <c r="CB24" s="27">
        <f t="shared" si="45"/>
        <v>327</v>
      </c>
      <c r="CC24" s="27">
        <f t="shared" si="45"/>
        <v>0</v>
      </c>
      <c r="CD24" s="27">
        <f t="shared" si="45"/>
        <v>0</v>
      </c>
      <c r="CE24" s="27">
        <f t="shared" si="45"/>
        <v>0</v>
      </c>
      <c r="CF24" s="27">
        <f t="shared" si="45"/>
        <v>0</v>
      </c>
      <c r="CG24" s="27">
        <f t="shared" si="45"/>
        <v>0</v>
      </c>
      <c r="CH24" s="27">
        <f t="shared" ref="CH24:CP24" si="57">SUM(R24:R27)</f>
        <v>520</v>
      </c>
      <c r="CI24" s="27">
        <f t="shared" si="57"/>
        <v>19</v>
      </c>
      <c r="CJ24" s="27">
        <f t="shared" si="57"/>
        <v>539</v>
      </c>
      <c r="CK24" s="27">
        <f t="shared" si="57"/>
        <v>0</v>
      </c>
      <c r="CL24" s="27">
        <f t="shared" si="57"/>
        <v>65</v>
      </c>
      <c r="CM24" s="27">
        <f t="shared" si="57"/>
        <v>1</v>
      </c>
      <c r="CN24" s="27">
        <f t="shared" si="57"/>
        <v>66</v>
      </c>
      <c r="CO24" s="27">
        <f t="shared" si="57"/>
        <v>0</v>
      </c>
      <c r="CP24" s="27">
        <f t="shared" si="57"/>
        <v>56</v>
      </c>
      <c r="CQ24" s="27">
        <f t="shared" si="56"/>
        <v>0</v>
      </c>
      <c r="CR24" s="27">
        <f t="shared" si="56"/>
        <v>56</v>
      </c>
      <c r="CS24" s="27">
        <f t="shared" si="56"/>
        <v>0</v>
      </c>
      <c r="CT24" s="27">
        <f t="shared" si="56"/>
        <v>92</v>
      </c>
      <c r="CU24" s="27">
        <f t="shared" si="56"/>
        <v>2</v>
      </c>
      <c r="CV24" s="27">
        <f t="shared" si="56"/>
        <v>94</v>
      </c>
      <c r="CW24" s="27">
        <f t="shared" si="56"/>
        <v>4</v>
      </c>
      <c r="CX24" s="41">
        <f t="shared" si="56"/>
        <v>0</v>
      </c>
      <c r="CY24" s="27">
        <f t="shared" si="56"/>
        <v>0</v>
      </c>
      <c r="CZ24" s="27">
        <f t="shared" si="46"/>
        <v>0</v>
      </c>
      <c r="DA24" s="41">
        <f t="shared" si="2"/>
        <v>0</v>
      </c>
      <c r="DB24" s="27">
        <f t="shared" si="2"/>
        <v>0</v>
      </c>
      <c r="DC24" s="27">
        <f t="shared" si="47"/>
        <v>0</v>
      </c>
      <c r="DD24" s="41">
        <f t="shared" si="3"/>
        <v>0</v>
      </c>
      <c r="DE24" s="27">
        <f t="shared" si="3"/>
        <v>0</v>
      </c>
      <c r="DF24" s="27">
        <f t="shared" si="48"/>
        <v>0</v>
      </c>
      <c r="DG24" s="41">
        <f t="shared" si="4"/>
        <v>0</v>
      </c>
      <c r="DH24" s="27">
        <f t="shared" si="4"/>
        <v>0</v>
      </c>
      <c r="DI24" s="27">
        <f t="shared" si="49"/>
        <v>0</v>
      </c>
      <c r="DJ24" s="41">
        <f t="shared" si="5"/>
        <v>0</v>
      </c>
      <c r="DK24" s="27">
        <f t="shared" si="5"/>
        <v>0</v>
      </c>
      <c r="DL24" s="42">
        <f t="shared" si="50"/>
        <v>0</v>
      </c>
      <c r="DM24" s="41">
        <f t="shared" si="6"/>
        <v>1</v>
      </c>
      <c r="DN24" s="27">
        <f t="shared" si="6"/>
        <v>0</v>
      </c>
      <c r="DO24" s="42">
        <f t="shared" si="51"/>
        <v>1</v>
      </c>
      <c r="DP24" s="41">
        <f t="shared" si="7"/>
        <v>1</v>
      </c>
      <c r="DQ24" s="27">
        <f t="shared" si="7"/>
        <v>0</v>
      </c>
      <c r="DR24" s="42">
        <f t="shared" si="52"/>
        <v>1</v>
      </c>
      <c r="DS24" s="41">
        <f t="shared" si="8"/>
        <v>0</v>
      </c>
      <c r="DT24" s="27">
        <f t="shared" si="8"/>
        <v>0</v>
      </c>
      <c r="DU24" s="42">
        <f t="shared" si="53"/>
        <v>0</v>
      </c>
      <c r="DV24" s="56">
        <f t="shared" si="54"/>
        <v>0</v>
      </c>
      <c r="DW24" s="56">
        <f t="shared" si="10"/>
        <v>0</v>
      </c>
      <c r="DX24" s="56">
        <v>1</v>
      </c>
      <c r="DY24" s="56">
        <v>1</v>
      </c>
      <c r="DZ24" s="56">
        <f t="shared" si="11"/>
        <v>0.98113207547169812</v>
      </c>
      <c r="EA24" s="56">
        <f t="shared" si="12"/>
        <v>1.8867924528301886E-2</v>
      </c>
      <c r="EB24" s="56">
        <v>1</v>
      </c>
      <c r="EC24" s="56">
        <v>1</v>
      </c>
      <c r="ED24" s="56">
        <f t="shared" si="13"/>
        <v>0.98165137614678899</v>
      </c>
      <c r="EE24" s="56">
        <f t="shared" si="14"/>
        <v>1.834862385321101E-2</v>
      </c>
      <c r="EF24" s="56">
        <v>1</v>
      </c>
      <c r="EG24" s="56">
        <v>1</v>
      </c>
      <c r="EH24" s="56">
        <f t="shared" si="15"/>
        <v>0</v>
      </c>
      <c r="EI24" s="56">
        <f t="shared" si="16"/>
        <v>0</v>
      </c>
      <c r="EJ24" s="56">
        <v>1</v>
      </c>
      <c r="EK24" s="56">
        <v>1</v>
      </c>
      <c r="EL24" s="56">
        <f t="shared" si="17"/>
        <v>0.96474953617810766</v>
      </c>
      <c r="EM24" s="56">
        <f t="shared" si="18"/>
        <v>3.525046382189239E-2</v>
      </c>
      <c r="EN24" s="56">
        <v>1</v>
      </c>
      <c r="EO24" s="56">
        <v>1</v>
      </c>
      <c r="EP24" s="56">
        <f t="shared" si="19"/>
        <v>0.98484848484848486</v>
      </c>
      <c r="EQ24" s="56">
        <f t="shared" si="20"/>
        <v>1.5151515151515152E-2</v>
      </c>
      <c r="ER24" s="56">
        <v>1</v>
      </c>
      <c r="ES24" s="56">
        <v>1</v>
      </c>
      <c r="ET24" s="56">
        <f t="shared" si="21"/>
        <v>1</v>
      </c>
      <c r="EU24" s="56">
        <f t="shared" si="22"/>
        <v>0</v>
      </c>
      <c r="EV24" s="56">
        <v>1</v>
      </c>
      <c r="EW24" s="56">
        <v>1</v>
      </c>
      <c r="EX24" s="56">
        <f t="shared" si="23"/>
        <v>0.97872340425531912</v>
      </c>
      <c r="EY24" s="56">
        <f t="shared" si="24"/>
        <v>2.1276595744680851E-2</v>
      </c>
      <c r="EZ24" s="56">
        <v>1</v>
      </c>
      <c r="FA24" s="56">
        <v>1</v>
      </c>
      <c r="FB24" s="56">
        <f t="shared" si="25"/>
        <v>0.96682464454976302</v>
      </c>
      <c r="FC24" s="56">
        <f t="shared" si="26"/>
        <v>3.3175355450236969E-2</v>
      </c>
      <c r="FD24" s="56">
        <v>1</v>
      </c>
      <c r="FE24" s="56">
        <v>1</v>
      </c>
      <c r="FF24" s="56">
        <f t="shared" si="27"/>
        <v>0.98157894736842111</v>
      </c>
      <c r="FG24" s="56">
        <f t="shared" si="28"/>
        <v>1.8421052631578946E-2</v>
      </c>
      <c r="FH24" s="56">
        <v>1</v>
      </c>
      <c r="FI24" s="56">
        <v>1</v>
      </c>
      <c r="FJ24" s="56">
        <f t="shared" si="29"/>
        <v>0.98433420365535251</v>
      </c>
      <c r="FK24" s="56">
        <f t="shared" si="30"/>
        <v>1.5665796344647518E-2</v>
      </c>
      <c r="FL24" s="56">
        <v>1</v>
      </c>
      <c r="FM24" s="56">
        <v>1</v>
      </c>
      <c r="FN24" s="56">
        <f t="shared" si="31"/>
        <v>0.96694214876033058</v>
      </c>
      <c r="FO24" s="56">
        <f t="shared" si="32"/>
        <v>3.3057851239669422E-2</v>
      </c>
      <c r="FP24" s="56">
        <v>1</v>
      </c>
      <c r="FQ24" s="56">
        <v>1</v>
      </c>
      <c r="FR24" s="56">
        <f t="shared" si="33"/>
        <v>0.98319327731092432</v>
      </c>
      <c r="FS24" s="56">
        <f t="shared" si="34"/>
        <v>1.680672268907563E-2</v>
      </c>
      <c r="FT24" s="56">
        <v>1</v>
      </c>
      <c r="FU24" s="56">
        <v>1</v>
      </c>
      <c r="FV24" s="56">
        <f t="shared" si="35"/>
        <v>0.98666666666666669</v>
      </c>
      <c r="FW24" s="56">
        <f t="shared" si="36"/>
        <v>1.3333333333333334E-2</v>
      </c>
      <c r="FX24" s="56">
        <v>1</v>
      </c>
      <c r="FY24" s="56">
        <v>1</v>
      </c>
      <c r="FZ24" s="27"/>
      <c r="GA24" s="27"/>
    </row>
    <row r="25" spans="1:183" s="54" customFormat="1" ht="21" customHeight="1">
      <c r="A25" s="57">
        <f t="shared" si="55"/>
        <v>0.37500000000000017</v>
      </c>
      <c r="B25" s="44">
        <v>0</v>
      </c>
      <c r="C25" s="45">
        <v>0</v>
      </c>
      <c r="D25" s="46">
        <f t="shared" si="37"/>
        <v>0</v>
      </c>
      <c r="E25" s="47">
        <v>0</v>
      </c>
      <c r="F25" s="45">
        <v>13</v>
      </c>
      <c r="G25" s="45">
        <v>0</v>
      </c>
      <c r="H25" s="46">
        <f t="shared" si="38"/>
        <v>13</v>
      </c>
      <c r="I25" s="47">
        <v>0</v>
      </c>
      <c r="J25" s="45">
        <v>71</v>
      </c>
      <c r="K25" s="45">
        <v>2</v>
      </c>
      <c r="L25" s="46">
        <f t="shared" si="39"/>
        <v>73</v>
      </c>
      <c r="M25" s="47">
        <v>0</v>
      </c>
      <c r="N25" s="48">
        <v>0</v>
      </c>
      <c r="O25" s="45">
        <v>0</v>
      </c>
      <c r="P25" s="46">
        <f t="shared" si="40"/>
        <v>0</v>
      </c>
      <c r="Q25" s="47">
        <v>0</v>
      </c>
      <c r="R25" s="45">
        <v>150</v>
      </c>
      <c r="S25" s="45">
        <v>3</v>
      </c>
      <c r="T25" s="46">
        <f t="shared" si="41"/>
        <v>153</v>
      </c>
      <c r="U25" s="47">
        <v>0</v>
      </c>
      <c r="V25" s="45">
        <v>24</v>
      </c>
      <c r="W25" s="45">
        <v>1</v>
      </c>
      <c r="X25" s="46">
        <f t="shared" si="42"/>
        <v>25</v>
      </c>
      <c r="Y25" s="47">
        <v>0</v>
      </c>
      <c r="Z25" s="45">
        <v>13</v>
      </c>
      <c r="AA25" s="45">
        <v>0</v>
      </c>
      <c r="AB25" s="46">
        <f t="shared" si="43"/>
        <v>13</v>
      </c>
      <c r="AC25" s="47">
        <v>0</v>
      </c>
      <c r="AD25" s="45">
        <v>29</v>
      </c>
      <c r="AE25" s="45">
        <v>0</v>
      </c>
      <c r="AF25" s="46">
        <f t="shared" si="44"/>
        <v>29</v>
      </c>
      <c r="AG25" s="49">
        <v>0</v>
      </c>
      <c r="AH25" s="58">
        <v>0</v>
      </c>
      <c r="AI25" s="49">
        <v>0</v>
      </c>
      <c r="AJ25" s="44">
        <v>0</v>
      </c>
      <c r="AK25" s="59">
        <v>0</v>
      </c>
      <c r="AL25" s="44">
        <v>0</v>
      </c>
      <c r="AM25" s="59">
        <v>0</v>
      </c>
      <c r="AN25" s="44">
        <v>0</v>
      </c>
      <c r="AO25" s="59">
        <v>0</v>
      </c>
      <c r="AP25" s="44">
        <v>0</v>
      </c>
      <c r="AQ25" s="59">
        <v>0</v>
      </c>
      <c r="AR25" s="44">
        <v>0</v>
      </c>
      <c r="AS25" s="59">
        <v>0</v>
      </c>
      <c r="AT25" s="44">
        <v>0</v>
      </c>
      <c r="AU25" s="59">
        <v>0</v>
      </c>
      <c r="AV25" s="44">
        <v>0</v>
      </c>
      <c r="AW25" s="59">
        <v>0</v>
      </c>
      <c r="AX25" s="211"/>
      <c r="AY25" s="206"/>
      <c r="AZ25" s="206"/>
      <c r="BK25" s="27"/>
      <c r="BL25" s="27"/>
      <c r="BM25" s="60" t="s">
        <v>50</v>
      </c>
      <c r="BN25" s="60"/>
      <c r="BO25" s="60"/>
      <c r="BP25" s="60"/>
      <c r="BQ25" s="60"/>
      <c r="BR25" s="60">
        <f>B28</f>
        <v>0</v>
      </c>
      <c r="BS25" s="60">
        <f t="shared" ref="BS25:CW25" si="58">C28</f>
        <v>0</v>
      </c>
      <c r="BT25" s="60">
        <f t="shared" si="58"/>
        <v>0</v>
      </c>
      <c r="BU25" s="60">
        <f t="shared" si="58"/>
        <v>0</v>
      </c>
      <c r="BV25" s="60">
        <f t="shared" si="58"/>
        <v>123</v>
      </c>
      <c r="BW25" s="60">
        <f t="shared" si="58"/>
        <v>2</v>
      </c>
      <c r="BX25" s="60">
        <f t="shared" si="58"/>
        <v>125</v>
      </c>
      <c r="BY25" s="60">
        <f t="shared" si="58"/>
        <v>0</v>
      </c>
      <c r="BZ25" s="60">
        <f t="shared" si="58"/>
        <v>989</v>
      </c>
      <c r="CA25" s="60">
        <f t="shared" si="58"/>
        <v>21</v>
      </c>
      <c r="CB25" s="60">
        <f t="shared" si="58"/>
        <v>1010</v>
      </c>
      <c r="CC25" s="60">
        <f t="shared" si="58"/>
        <v>0</v>
      </c>
      <c r="CD25" s="60">
        <f t="shared" si="58"/>
        <v>0</v>
      </c>
      <c r="CE25" s="60">
        <f t="shared" si="58"/>
        <v>0</v>
      </c>
      <c r="CF25" s="60">
        <f t="shared" si="58"/>
        <v>0</v>
      </c>
      <c r="CG25" s="60">
        <f t="shared" si="58"/>
        <v>0</v>
      </c>
      <c r="CH25" s="60">
        <f t="shared" si="58"/>
        <v>1904</v>
      </c>
      <c r="CI25" s="60">
        <f t="shared" si="58"/>
        <v>41</v>
      </c>
      <c r="CJ25" s="60">
        <f t="shared" si="58"/>
        <v>1945</v>
      </c>
      <c r="CK25" s="60">
        <f t="shared" si="58"/>
        <v>4</v>
      </c>
      <c r="CL25" s="60">
        <f t="shared" si="58"/>
        <v>135</v>
      </c>
      <c r="CM25" s="60">
        <f t="shared" si="58"/>
        <v>2</v>
      </c>
      <c r="CN25" s="60">
        <f t="shared" si="58"/>
        <v>137</v>
      </c>
      <c r="CO25" s="60">
        <f t="shared" si="58"/>
        <v>0</v>
      </c>
      <c r="CP25" s="60">
        <f t="shared" si="58"/>
        <v>215</v>
      </c>
      <c r="CQ25" s="60">
        <f t="shared" si="58"/>
        <v>0</v>
      </c>
      <c r="CR25" s="60">
        <f t="shared" si="58"/>
        <v>215</v>
      </c>
      <c r="CS25" s="60">
        <f t="shared" si="58"/>
        <v>0</v>
      </c>
      <c r="CT25" s="60">
        <f t="shared" si="58"/>
        <v>377</v>
      </c>
      <c r="CU25" s="60">
        <f t="shared" si="58"/>
        <v>4</v>
      </c>
      <c r="CV25" s="60">
        <f t="shared" si="58"/>
        <v>381</v>
      </c>
      <c r="CW25" s="60">
        <f t="shared" si="58"/>
        <v>8</v>
      </c>
      <c r="CX25" s="61">
        <f>SUM(AH28:AH28)</f>
        <v>1</v>
      </c>
      <c r="CY25" s="60">
        <f>SUM(AI28:AI28)</f>
        <v>0</v>
      </c>
      <c r="CZ25" s="60">
        <f t="shared" si="46"/>
        <v>1</v>
      </c>
      <c r="DA25" s="61">
        <f>SUM(AJ28:AJ28)</f>
        <v>0</v>
      </c>
      <c r="DB25" s="60">
        <f>SUM(AK28:AK28)</f>
        <v>0</v>
      </c>
      <c r="DC25" s="60">
        <f t="shared" si="47"/>
        <v>0</v>
      </c>
      <c r="DD25" s="61">
        <f>SUM(AL28:AL28)</f>
        <v>0</v>
      </c>
      <c r="DE25" s="60">
        <f>SUM(AM28:AM28)</f>
        <v>0</v>
      </c>
      <c r="DF25" s="60">
        <f t="shared" si="48"/>
        <v>0</v>
      </c>
      <c r="DG25" s="61">
        <f>SUM(AN28:AN28)</f>
        <v>0</v>
      </c>
      <c r="DH25" s="60">
        <f>SUM(AO28:AO28)</f>
        <v>0</v>
      </c>
      <c r="DI25" s="60">
        <f t="shared" si="49"/>
        <v>0</v>
      </c>
      <c r="DJ25" s="61">
        <f>SUM(AP28:AP28)</f>
        <v>0</v>
      </c>
      <c r="DK25" s="60">
        <f>SUM(AQ28:AQ28)</f>
        <v>0</v>
      </c>
      <c r="DL25" s="62">
        <f t="shared" si="50"/>
        <v>0</v>
      </c>
      <c r="DM25" s="61">
        <f>SUM(AR28:AR28)</f>
        <v>1</v>
      </c>
      <c r="DN25" s="60">
        <f>SUM(AS28:AS28)</f>
        <v>0</v>
      </c>
      <c r="DO25" s="62">
        <f t="shared" si="51"/>
        <v>1</v>
      </c>
      <c r="DP25" s="61">
        <f>SUM(AT28:AT28)</f>
        <v>1</v>
      </c>
      <c r="DQ25" s="60">
        <f>SUM(AU28:AU28)</f>
        <v>0</v>
      </c>
      <c r="DR25" s="62">
        <f t="shared" si="52"/>
        <v>1</v>
      </c>
      <c r="DS25" s="61">
        <f>SUM(AV28:AV28)</f>
        <v>0</v>
      </c>
      <c r="DT25" s="60">
        <f>SUM(AW28:AW28)</f>
        <v>0</v>
      </c>
      <c r="DU25" s="62">
        <f t="shared" si="53"/>
        <v>0</v>
      </c>
      <c r="DV25" s="63">
        <f>IF(ISERROR(SUM(B28)/SUM(D28)),0,SUM(B28)/SUM(D28))</f>
        <v>0</v>
      </c>
      <c r="DW25" s="63">
        <f>IF(ISERROR(SUM(C28)/SUM(D28)),0,SUM(C28)/SUM(D28))</f>
        <v>0</v>
      </c>
      <c r="DX25" s="63">
        <v>1</v>
      </c>
      <c r="DY25" s="63">
        <v>1</v>
      </c>
      <c r="DZ25" s="63">
        <f>IF(ISERROR(F28/H28),0,F28/H28)</f>
        <v>0.98399999999999999</v>
      </c>
      <c r="EA25" s="63">
        <f>IF(ISERROR(G28/H28),0,G28/H28)</f>
        <v>1.6E-2</v>
      </c>
      <c r="EB25" s="63">
        <v>1</v>
      </c>
      <c r="EC25" s="63">
        <v>1</v>
      </c>
      <c r="ED25" s="63">
        <f>IF(ISERROR(SUM(J28)/SUM(L28)),0,SUM(J28)/SUM(L28))</f>
        <v>0.97920792079207919</v>
      </c>
      <c r="EE25" s="63">
        <f>IF(ISERROR(SUM(K28)/SUM(L28)),0,SUM(K28)/SUM(L28))</f>
        <v>2.0792079207920793E-2</v>
      </c>
      <c r="EF25" s="63">
        <v>1</v>
      </c>
      <c r="EG25" s="63">
        <v>1</v>
      </c>
      <c r="EH25" s="63">
        <f>IF(ISERROR(N28/P28),0,N28/P28)</f>
        <v>0</v>
      </c>
      <c r="EI25" s="63">
        <f>IF(ISERROR(O28/P28),0,O28/P28)</f>
        <v>0</v>
      </c>
      <c r="EJ25" s="63">
        <v>1</v>
      </c>
      <c r="EK25" s="63">
        <v>1</v>
      </c>
      <c r="EL25" s="63">
        <f>IF(ISERROR(R28/T28),0,R28/T28)</f>
        <v>0.97892030848329048</v>
      </c>
      <c r="EM25" s="63">
        <f>IF(ISERROR(S28/T28),0,S28/T28)</f>
        <v>2.1079691516709513E-2</v>
      </c>
      <c r="EN25" s="63">
        <v>1</v>
      </c>
      <c r="EO25" s="63">
        <v>1</v>
      </c>
      <c r="EP25" s="63">
        <f>IF(ISERROR(V28/X28),0,V28/X28)</f>
        <v>0.98540145985401462</v>
      </c>
      <c r="EQ25" s="63">
        <f>IF(ISERROR(W28/X28),0,W28/X28)</f>
        <v>1.4598540145985401E-2</v>
      </c>
      <c r="ER25" s="63">
        <v>1</v>
      </c>
      <c r="ES25" s="63">
        <v>1</v>
      </c>
      <c r="ET25" s="63">
        <f>IF(ISERROR(Z28/AB28),0,Z28/AB28)</f>
        <v>1</v>
      </c>
      <c r="EU25" s="63">
        <f>IF(ISERROR(AA28/AB28),0,AA28/AB28)</f>
        <v>0</v>
      </c>
      <c r="EV25" s="63">
        <v>1</v>
      </c>
      <c r="EW25" s="63">
        <v>1</v>
      </c>
      <c r="EX25" s="63">
        <f>IF(ISERROR(AD28/AF28),0,AD28/AF28)</f>
        <v>0.98950131233595795</v>
      </c>
      <c r="EY25" s="63">
        <f>IF(ISERROR(AE28/AF28),0,AE28/AF28)</f>
        <v>1.0498687664041995E-2</v>
      </c>
      <c r="EZ25" s="63">
        <v>1</v>
      </c>
      <c r="FA25" s="63">
        <v>1</v>
      </c>
      <c r="FB25" s="63">
        <f>IF(ISERROR(SUM(B28,R28,AD28)/SUM(D28,T28,AF28)),0,SUM(B28,R28,AD28)/SUM(D28,T28,AF28))</f>
        <v>0.98065348237317285</v>
      </c>
      <c r="FC25" s="63">
        <f>IF(ISERROR(SUM(C28,S28,AE28)/SUM(D28,T28,AF28)),0,SUM(C28,S28,AE28)/SUM(D28,T28,AF28))</f>
        <v>1.9346517626827171E-2</v>
      </c>
      <c r="FD25" s="63">
        <v>1</v>
      </c>
      <c r="FE25" s="63">
        <v>1</v>
      </c>
      <c r="FF25" s="63">
        <f>IF(ISERROR(SUM(B28,F28,J28)/SUM(D28,H28,L28)),0,SUM(B28,F28,J28)/SUM(D28,H28,L28))</f>
        <v>0.97973568281938328</v>
      </c>
      <c r="FG25" s="63">
        <f>IF(ISERROR(SUM(C28,G28,K28)/SUM(D28,H28,L28)),0,SUM(C28,G28,K28)/SUM(D28,H28,L28))</f>
        <v>2.0264317180616741E-2</v>
      </c>
      <c r="FH25" s="63">
        <v>1</v>
      </c>
      <c r="FI25" s="63">
        <v>1</v>
      </c>
      <c r="FJ25" s="63">
        <f>IF(ISERROR(SUM(J28,N28,Z28)/SUM(L28,P28,AB28)),0,SUM(J28,N28,Z28)/SUM(L28,P28,AB28))</f>
        <v>0.98285714285714287</v>
      </c>
      <c r="FK25" s="63">
        <f>IF(ISERROR(SUM(K28,O28,AA28)/SUM(L28,P28,AB28)),0,SUM(K28,O28,AA28)/SUM(L28,P28,AB28))</f>
        <v>1.7142857142857144E-2</v>
      </c>
      <c r="FL25" s="63">
        <v>1</v>
      </c>
      <c r="FM25" s="63">
        <v>1</v>
      </c>
      <c r="FN25" s="63">
        <f>IF(ISERROR(SUM(N28,R28,V28)/SUM(P28,T28,X28)),0,SUM(N28,R28,V28)/SUM(P28,T28,X28))</f>
        <v>0.97934678194044189</v>
      </c>
      <c r="FO25" s="63">
        <f>IF(ISERROR(SUM(O28,S28,W28)/SUM(P28,T28,X28)),0,SUM(O28,S28,W28)/SUM(P28,T28,X28))</f>
        <v>2.0653218059558116E-2</v>
      </c>
      <c r="FP25" s="63">
        <v>1</v>
      </c>
      <c r="FQ25" s="63">
        <v>1</v>
      </c>
      <c r="FR25" s="63">
        <f>IF(ISERROR(SUM(F28,V28)/SUM(H28,X28)),0,SUM(F28,V28)/SUM(H28,X28))</f>
        <v>0.98473282442748089</v>
      </c>
      <c r="FS25" s="63">
        <f>IF(ISERROR(SUM(G28,W28)/SUM(H28,X28)),0,SUM(G28,W28)/SUM(H28,X28))</f>
        <v>1.5267175572519083E-2</v>
      </c>
      <c r="FT25" s="63">
        <v>1</v>
      </c>
      <c r="FU25" s="63">
        <v>1</v>
      </c>
      <c r="FV25" s="63">
        <f>IF(ISERROR(SUM(Z28,AD28)/SUM(AB28,AF28)),0,SUM(Z28,AD28)/SUM(AB28,AF28))</f>
        <v>0.99328859060402686</v>
      </c>
      <c r="FW25" s="63">
        <f>IF(ISERROR(SUM(AA28,AE28)/SUM(AB28,AF28)),0,SUM(AA28,AE28)/SUM(AB28,AF28))</f>
        <v>6.7114093959731542E-3</v>
      </c>
      <c r="FX25" s="63">
        <v>1</v>
      </c>
      <c r="FY25" s="63">
        <v>1</v>
      </c>
      <c r="FZ25" s="27"/>
      <c r="GA25" s="27"/>
    </row>
    <row r="26" spans="1:183" s="54" customFormat="1" ht="21" customHeight="1">
      <c r="A26" s="57">
        <f t="shared" si="55"/>
        <v>0.38541666666666685</v>
      </c>
      <c r="B26" s="44">
        <v>0</v>
      </c>
      <c r="C26" s="45">
        <v>0</v>
      </c>
      <c r="D26" s="46">
        <f t="shared" si="37"/>
        <v>0</v>
      </c>
      <c r="E26" s="47">
        <v>0</v>
      </c>
      <c r="F26" s="45">
        <v>11</v>
      </c>
      <c r="G26" s="45">
        <v>1</v>
      </c>
      <c r="H26" s="46">
        <f t="shared" si="38"/>
        <v>12</v>
      </c>
      <c r="I26" s="47">
        <v>0</v>
      </c>
      <c r="J26" s="45">
        <v>73</v>
      </c>
      <c r="K26" s="45">
        <v>0</v>
      </c>
      <c r="L26" s="46">
        <f t="shared" si="39"/>
        <v>73</v>
      </c>
      <c r="M26" s="47">
        <v>0</v>
      </c>
      <c r="N26" s="48">
        <v>0</v>
      </c>
      <c r="O26" s="45">
        <v>0</v>
      </c>
      <c r="P26" s="46">
        <f t="shared" si="40"/>
        <v>0</v>
      </c>
      <c r="Q26" s="47">
        <v>0</v>
      </c>
      <c r="R26" s="45">
        <v>94</v>
      </c>
      <c r="S26" s="45">
        <v>0</v>
      </c>
      <c r="T26" s="46">
        <f t="shared" si="41"/>
        <v>94</v>
      </c>
      <c r="U26" s="47">
        <v>0</v>
      </c>
      <c r="V26" s="45">
        <v>7</v>
      </c>
      <c r="W26" s="45">
        <v>0</v>
      </c>
      <c r="X26" s="46">
        <f t="shared" si="42"/>
        <v>7</v>
      </c>
      <c r="Y26" s="47">
        <v>0</v>
      </c>
      <c r="Z26" s="45">
        <v>13</v>
      </c>
      <c r="AA26" s="45">
        <v>0</v>
      </c>
      <c r="AB26" s="46">
        <f t="shared" si="43"/>
        <v>13</v>
      </c>
      <c r="AC26" s="47">
        <v>0</v>
      </c>
      <c r="AD26" s="45">
        <v>22</v>
      </c>
      <c r="AE26" s="45">
        <v>0</v>
      </c>
      <c r="AF26" s="46">
        <f t="shared" si="44"/>
        <v>22</v>
      </c>
      <c r="AG26" s="49">
        <v>0</v>
      </c>
      <c r="AH26" s="58">
        <v>0</v>
      </c>
      <c r="AI26" s="49">
        <v>0</v>
      </c>
      <c r="AJ26" s="44">
        <v>0</v>
      </c>
      <c r="AK26" s="59">
        <v>0</v>
      </c>
      <c r="AL26" s="44">
        <v>0</v>
      </c>
      <c r="AM26" s="59">
        <v>0</v>
      </c>
      <c r="AN26" s="44">
        <v>0</v>
      </c>
      <c r="AO26" s="59">
        <v>0</v>
      </c>
      <c r="AP26" s="44">
        <v>0</v>
      </c>
      <c r="AQ26" s="59">
        <v>0</v>
      </c>
      <c r="AR26" s="44">
        <v>0</v>
      </c>
      <c r="AS26" s="59">
        <v>0</v>
      </c>
      <c r="AT26" s="44">
        <v>0</v>
      </c>
      <c r="AU26" s="59">
        <v>0</v>
      </c>
      <c r="AV26" s="44">
        <v>0</v>
      </c>
      <c r="AW26" s="59">
        <v>0</v>
      </c>
      <c r="AX26" s="211"/>
      <c r="AY26" s="206"/>
      <c r="AZ26" s="206"/>
      <c r="BK26" s="27"/>
      <c r="BL26" s="27"/>
      <c r="BM26" s="55">
        <f t="shared" ref="BM26:BM34" si="59">A34+TIME(0,45,0)</f>
        <v>0.6875</v>
      </c>
      <c r="BN26" s="55"/>
      <c r="BO26" s="55"/>
      <c r="BP26" s="55"/>
      <c r="BQ26" s="27"/>
      <c r="BR26" s="27">
        <f>SUM(B34:B37)</f>
        <v>0</v>
      </c>
      <c r="BS26" s="27">
        <f t="shared" ref="BS26:CY26" si="60">SUM(C34:C37)</f>
        <v>0</v>
      </c>
      <c r="BT26" s="27">
        <f t="shared" si="60"/>
        <v>0</v>
      </c>
      <c r="BU26" s="27">
        <f t="shared" si="60"/>
        <v>0</v>
      </c>
      <c r="BV26" s="27">
        <f t="shared" si="60"/>
        <v>110</v>
      </c>
      <c r="BW26" s="27">
        <f t="shared" si="60"/>
        <v>1</v>
      </c>
      <c r="BX26" s="27">
        <f t="shared" si="60"/>
        <v>111</v>
      </c>
      <c r="BY26" s="27">
        <f t="shared" si="60"/>
        <v>0</v>
      </c>
      <c r="BZ26" s="27">
        <f t="shared" si="60"/>
        <v>544</v>
      </c>
      <c r="CA26" s="27">
        <f t="shared" si="60"/>
        <v>7</v>
      </c>
      <c r="CB26" s="27">
        <f t="shared" si="60"/>
        <v>551</v>
      </c>
      <c r="CC26" s="27">
        <f t="shared" si="60"/>
        <v>1</v>
      </c>
      <c r="CD26" s="27">
        <f t="shared" si="60"/>
        <v>0</v>
      </c>
      <c r="CE26" s="27">
        <f t="shared" si="60"/>
        <v>0</v>
      </c>
      <c r="CF26" s="27">
        <f t="shared" si="60"/>
        <v>0</v>
      </c>
      <c r="CG26" s="27">
        <f t="shared" si="60"/>
        <v>0</v>
      </c>
      <c r="CH26" s="27">
        <f t="shared" si="60"/>
        <v>528</v>
      </c>
      <c r="CI26" s="27">
        <f t="shared" si="60"/>
        <v>4</v>
      </c>
      <c r="CJ26" s="27">
        <f t="shared" si="60"/>
        <v>532</v>
      </c>
      <c r="CK26" s="27">
        <f t="shared" si="60"/>
        <v>0</v>
      </c>
      <c r="CL26" s="27">
        <f t="shared" si="60"/>
        <v>78</v>
      </c>
      <c r="CM26" s="27">
        <f t="shared" si="60"/>
        <v>2</v>
      </c>
      <c r="CN26" s="27">
        <f t="shared" si="60"/>
        <v>80</v>
      </c>
      <c r="CO26" s="27">
        <f t="shared" si="60"/>
        <v>0</v>
      </c>
      <c r="CP26" s="27">
        <f t="shared" si="60"/>
        <v>57</v>
      </c>
      <c r="CQ26" s="27">
        <f t="shared" si="60"/>
        <v>2</v>
      </c>
      <c r="CR26" s="27">
        <f t="shared" si="60"/>
        <v>59</v>
      </c>
      <c r="CS26" s="27">
        <f t="shared" si="60"/>
        <v>0</v>
      </c>
      <c r="CT26" s="27">
        <f t="shared" si="60"/>
        <v>61</v>
      </c>
      <c r="CU26" s="27">
        <f t="shared" si="60"/>
        <v>2</v>
      </c>
      <c r="CV26" s="27">
        <f t="shared" si="60"/>
        <v>63</v>
      </c>
      <c r="CW26" s="27">
        <f t="shared" si="60"/>
        <v>2</v>
      </c>
      <c r="CX26" s="41">
        <f t="shared" si="60"/>
        <v>0</v>
      </c>
      <c r="CY26" s="27">
        <f t="shared" si="60"/>
        <v>0</v>
      </c>
      <c r="CZ26" s="27">
        <f t="shared" si="46"/>
        <v>0</v>
      </c>
      <c r="DA26" s="41">
        <f t="shared" ref="DA26:DB26" si="61">SUM(AJ34:AJ37)</f>
        <v>0</v>
      </c>
      <c r="DB26" s="27">
        <f t="shared" si="61"/>
        <v>0</v>
      </c>
      <c r="DC26" s="27">
        <f t="shared" si="47"/>
        <v>0</v>
      </c>
      <c r="DD26" s="41">
        <f t="shared" ref="DD26:DE26" si="62">SUM(AL34:AL37)</f>
        <v>0</v>
      </c>
      <c r="DE26" s="27">
        <f t="shared" si="62"/>
        <v>0</v>
      </c>
      <c r="DF26" s="27">
        <f t="shared" si="48"/>
        <v>0</v>
      </c>
      <c r="DG26" s="41">
        <f t="shared" ref="DG26:DH26" si="63">SUM(AN34:AN37)</f>
        <v>0</v>
      </c>
      <c r="DH26" s="27">
        <f t="shared" si="63"/>
        <v>0</v>
      </c>
      <c r="DI26" s="27">
        <f t="shared" si="49"/>
        <v>0</v>
      </c>
      <c r="DJ26" s="41">
        <f t="shared" ref="DJ26:DK26" si="64">SUM(AP34:AP37)</f>
        <v>0</v>
      </c>
      <c r="DK26" s="27">
        <f t="shared" si="64"/>
        <v>0</v>
      </c>
      <c r="DL26" s="42">
        <f t="shared" si="50"/>
        <v>0</v>
      </c>
      <c r="DM26" s="41">
        <f t="shared" ref="DM26:DN26" si="65">SUM(AR34:AR37)</f>
        <v>0</v>
      </c>
      <c r="DN26" s="27">
        <f t="shared" si="65"/>
        <v>0</v>
      </c>
      <c r="DO26" s="42">
        <f t="shared" si="51"/>
        <v>0</v>
      </c>
      <c r="DP26" s="41">
        <f t="shared" ref="DP26:DQ26" si="66">SUM(AT34:AT37)</f>
        <v>0</v>
      </c>
      <c r="DQ26" s="27">
        <f t="shared" si="66"/>
        <v>0</v>
      </c>
      <c r="DR26" s="42">
        <f t="shared" si="52"/>
        <v>0</v>
      </c>
      <c r="DS26" s="41">
        <f t="shared" ref="DS26:DT26" si="67">SUM(AV34:AV37)</f>
        <v>0</v>
      </c>
      <c r="DT26" s="27">
        <f t="shared" si="67"/>
        <v>0</v>
      </c>
      <c r="DU26" s="42">
        <f t="shared" si="53"/>
        <v>0</v>
      </c>
      <c r="DV26" s="56">
        <f t="shared" ref="DV26" si="68">IF(ISERROR(SUM(B34:B37)/SUM(D34:D37)),0,SUM(B34:B37)/SUM(D34:D37))</f>
        <v>0</v>
      </c>
      <c r="DW26" s="56">
        <f t="shared" ref="DW26:DW34" si="69">IF(ISERROR(SUM(C34:C37)/SUM(D34:D37)),0,SUM(C34:C37)/SUM(D34:D37))</f>
        <v>0</v>
      </c>
      <c r="DX26" s="56">
        <v>1</v>
      </c>
      <c r="DY26" s="56">
        <v>1</v>
      </c>
      <c r="DZ26" s="56">
        <f t="shared" ref="DZ26:DZ34" si="70">IF(ISERROR(SUM(F34:F37)/SUM(H34:H37)),0,SUM(F34:F37)/SUM(H34:H37))</f>
        <v>0.99099099099099097</v>
      </c>
      <c r="EA26" s="56">
        <f t="shared" ref="EA26:EA34" si="71">IF(ISERROR(SUM(G34:G37)/SUM(H34:H37)),0,SUM(G34:G37)/SUM(H34:H37))</f>
        <v>9.0090090090090089E-3</v>
      </c>
      <c r="EB26" s="56">
        <v>1</v>
      </c>
      <c r="EC26" s="56">
        <v>1</v>
      </c>
      <c r="ED26" s="56">
        <f t="shared" ref="ED26:ED34" si="72">IF(ISERROR(SUM(J34:J37)/SUM(L34:L37)),0,SUM(J34:J37)/SUM(L34:L37))</f>
        <v>0.98729582577132491</v>
      </c>
      <c r="EE26" s="56">
        <f t="shared" ref="EE26:EE34" si="73">IF(ISERROR(SUM(K34:K37)/SUM(L34:L37)),0,SUM(K34:K37)/SUM(L34:L37))</f>
        <v>1.2704174228675136E-2</v>
      </c>
      <c r="EF26" s="56">
        <v>1</v>
      </c>
      <c r="EG26" s="56">
        <v>1</v>
      </c>
      <c r="EH26" s="56">
        <f t="shared" ref="EH26:EH34" si="74">IF(ISERROR(SUM(N34:N37)/SUM(P34:P37)),0,SUM(N34:N37)/SUM(P34:P37))</f>
        <v>0</v>
      </c>
      <c r="EI26" s="56">
        <f t="shared" ref="EI26:EI34" si="75">IF(ISERROR(SUM(O34:O37)/SUM(P34:P37)),0,SUM(O34:O37)/SUM(P34:P37))</f>
        <v>0</v>
      </c>
      <c r="EJ26" s="56">
        <v>1</v>
      </c>
      <c r="EK26" s="56">
        <v>1</v>
      </c>
      <c r="EL26" s="56">
        <f t="shared" ref="EL26:EL34" si="76">IF(ISERROR(SUM(R34:R37)/SUM(T34:T37)),0,SUM(R34:R37)/SUM(T34:T37))</f>
        <v>0.99248120300751874</v>
      </c>
      <c r="EM26" s="56">
        <f t="shared" ref="EM26:EM34" si="77">IF(ISERROR(SUM(S34:S37)/SUM(T34:T37)),0,SUM(S34:S37)/SUM(T34:T37))</f>
        <v>7.5187969924812026E-3</v>
      </c>
      <c r="EN26" s="56">
        <v>1</v>
      </c>
      <c r="EO26" s="56">
        <v>1</v>
      </c>
      <c r="EP26" s="56">
        <f t="shared" ref="EP26:EP34" si="78">IF(ISERROR(SUM(V34:V37)/SUM(X34:X37)),0,SUM(V34:V37)/SUM(X34:X37))</f>
        <v>0.97499999999999998</v>
      </c>
      <c r="EQ26" s="56">
        <f t="shared" ref="EQ26:EQ34" si="79">IF(ISERROR(SUM(W34:W37)/SUM(X34:X37)),0,SUM(W34:W37)/SUM(X34:X37))</f>
        <v>2.5000000000000001E-2</v>
      </c>
      <c r="ER26" s="56">
        <v>1</v>
      </c>
      <c r="ES26" s="56">
        <v>1</v>
      </c>
      <c r="ET26" s="56">
        <f t="shared" ref="ET26:ET34" si="80">IF(ISERROR(SUM(Z34:Z37)/SUM(AB34:AB37)),0,SUM(Z34:Z37)/SUM(AB34:AB37))</f>
        <v>0.96610169491525422</v>
      </c>
      <c r="EU26" s="56">
        <f t="shared" ref="EU26:EU34" si="81">IF(ISERROR(SUM(AA34:AA37)/SUM(AB34:AB37)),0,SUM(AA34:AA37)/SUM(AB34:AB37))</f>
        <v>3.3898305084745763E-2</v>
      </c>
      <c r="EV26" s="56">
        <v>1</v>
      </c>
      <c r="EW26" s="56">
        <v>1</v>
      </c>
      <c r="EX26" s="56">
        <f t="shared" ref="EX26:EX34" si="82">IF(ISERROR(SUM(AD34:AD37)/SUM(AF34:AF37)),0,SUM(AD34:AD37)/SUM(AF34:AF37))</f>
        <v>0.96825396825396826</v>
      </c>
      <c r="EY26" s="56">
        <f t="shared" ref="EY26:EY34" si="83">IF(ISERROR(SUM(AE34:AE37)/SUM(AF34:AF37)),0,SUM(AE34:AE37)/SUM(AF34:AF37))</f>
        <v>3.1746031746031744E-2</v>
      </c>
      <c r="EZ26" s="56">
        <v>1</v>
      </c>
      <c r="FA26" s="56">
        <v>1</v>
      </c>
      <c r="FB26" s="56">
        <f t="shared" ref="FB26:FB34" si="84">IF(ISERROR(SUM(B34:B37,R34:R37,AD34:AD37)/SUM(D34:D37,T34:T37,AF34:AF37)),0,SUM(B34:B37,R34:R37,AD34:AD37)/SUM(D34:D37,T34:T37,AF34:AF37))</f>
        <v>0.98991596638655466</v>
      </c>
      <c r="FC26" s="56">
        <f t="shared" ref="FC26:FC34" si="85">IF(ISERROR(SUM(C34:C37,S34:S37,AE34:AE37)/SUM(D34:D37,T34:T37,AF34:AF37)),0,SUM(C34:C37,S34:S37,AE34:AE37)/SUM(D34:D37,T34:T37,AF34:AF37))</f>
        <v>1.0084033613445379E-2</v>
      </c>
      <c r="FD26" s="56">
        <v>1</v>
      </c>
      <c r="FE26" s="56">
        <v>1</v>
      </c>
      <c r="FF26" s="56">
        <f t="shared" ref="FF26:FF34" si="86">IF(ISERROR(SUM(B34:B37,F34:F37,J34:J37)/SUM(D34:D37,H34:H37,L34:L37)),0,SUM(B34:B37,F34:F37,J34:J37)/SUM(D34:D37,H34:H37,L34:L37))</f>
        <v>0.98791540785498488</v>
      </c>
      <c r="FG26" s="56">
        <f t="shared" ref="FG26:FG34" si="87">IF(ISERROR(SUM(C34:C37,G34:G37,K34:K37)/SUM(D34:D37,H34:H37,L34:L37)),0,SUM(C34:C37,G34:G37,K34:K37)/SUM(D34:D37,H34:H37,L34:L37))</f>
        <v>1.2084592145015106E-2</v>
      </c>
      <c r="FH26" s="56">
        <v>1</v>
      </c>
      <c r="FI26" s="56">
        <v>1</v>
      </c>
      <c r="FJ26" s="56">
        <f t="shared" ref="FJ26:FJ34" si="88">IF(ISERROR(SUM(J34:J37,N34:N37,Z34:Z37)/SUM(L34:L37,P34:P37,AB34:AB37)),0,SUM(J34:J37,N34:N37,Z34:Z37)/SUM(L34:L37,P34:P37,AB34:AB37))</f>
        <v>0.98524590163934422</v>
      </c>
      <c r="FK26" s="56">
        <f t="shared" ref="FK26:FK34" si="89">IF(ISERROR(SUM(K34:K37,O34:O37,AA34:AA37)/SUM(L34:L37,P34:P37,AB34:AB37)),0,SUM(K34:K37,O34:O37,AA34:AA37)/SUM(L34:L37,P34:P37,AB34:AB37))</f>
        <v>1.4754098360655738E-2</v>
      </c>
      <c r="FL26" s="56">
        <v>1</v>
      </c>
      <c r="FM26" s="56">
        <v>1</v>
      </c>
      <c r="FN26" s="56">
        <f t="shared" ref="FN26:FN34" si="90">IF(ISERROR(SUM(R34:R37,N34:N37,V34:V37)/SUM(T34:T37,P34:P37,X34:X37)),0,SUM(R34:R37,N34:N37,V34:V37)/SUM(T34:T37,P34:P37,X34:X37))</f>
        <v>0.99019607843137258</v>
      </c>
      <c r="FO26" s="56">
        <f t="shared" ref="FO26:FO34" si="91">IF(ISERROR(SUM(S34:S37,O34:O37,W34:W37)/SUM(T34:T37,P34:P37,X34:X37)),0,SUM(S34:S37,O34:O37,W34:W37)/SUM(T34:T37,P34:P37,X34:X37))</f>
        <v>9.8039215686274508E-3</v>
      </c>
      <c r="FP26" s="56">
        <v>1</v>
      </c>
      <c r="FQ26" s="56">
        <v>1</v>
      </c>
      <c r="FR26" s="56">
        <f t="shared" ref="FR26:FR34" si="92">IF(ISERROR(SUM(F34:F37,V34:V37)/SUM(H34:H37,X34:X37)),0,SUM(F34:F37,V34:V37)/SUM(H34:H37,X34:X37))</f>
        <v>0.98429319371727753</v>
      </c>
      <c r="FS26" s="56">
        <f t="shared" ref="FS26:FS34" si="93">IF(ISERROR(SUM(G34:G37,W34:W37)/SUM(H34:H37,X34:X37)),0,SUM(G34:G37,W34:W37)/SUM(H34:H37,X34:X37))</f>
        <v>1.5706806282722512E-2</v>
      </c>
      <c r="FT26" s="56">
        <v>1</v>
      </c>
      <c r="FU26" s="56">
        <v>1</v>
      </c>
      <c r="FV26" s="56">
        <f t="shared" ref="FV26:FV34" si="94">IF(ISERROR(SUM(Z34:Z37,AD34:AD37)/SUM(AB34:AB37,AF34:AF37)),0,SUM(Z34:Z37,AD34:AD37)/SUM(AB34:AB37,AF34:AF37))</f>
        <v>0.96721311475409832</v>
      </c>
      <c r="FW26" s="56">
        <f t="shared" ref="FW26:FW34" si="95">IF(ISERROR(SUM(AA34:AA37,AE34:AE37)/SUM(AB34:AB37,AF34:AF37)),0,SUM(AA34:AA37,AE34:AE37)/SUM(AB34:AB37,AF34:AF37))</f>
        <v>3.2786885245901641E-2</v>
      </c>
      <c r="FX26" s="56">
        <v>1</v>
      </c>
      <c r="FY26" s="56">
        <v>1</v>
      </c>
      <c r="FZ26" s="27"/>
      <c r="GA26" s="27"/>
    </row>
    <row r="27" spans="1:183" s="54" customFormat="1" ht="21" customHeight="1" thickBot="1">
      <c r="A27" s="57">
        <f t="shared" si="55"/>
        <v>0.39583333333333354</v>
      </c>
      <c r="B27" s="44">
        <v>0</v>
      </c>
      <c r="C27" s="45">
        <v>0</v>
      </c>
      <c r="D27" s="46">
        <f t="shared" si="37"/>
        <v>0</v>
      </c>
      <c r="E27" s="47">
        <v>0</v>
      </c>
      <c r="F27" s="45">
        <v>8</v>
      </c>
      <c r="G27" s="45">
        <v>0</v>
      </c>
      <c r="H27" s="46">
        <f t="shared" si="38"/>
        <v>8</v>
      </c>
      <c r="I27" s="47">
        <v>0</v>
      </c>
      <c r="J27" s="45">
        <v>60</v>
      </c>
      <c r="K27" s="45">
        <v>1</v>
      </c>
      <c r="L27" s="46">
        <f t="shared" si="39"/>
        <v>61</v>
      </c>
      <c r="M27" s="47">
        <v>0</v>
      </c>
      <c r="N27" s="48">
        <v>0</v>
      </c>
      <c r="O27" s="45">
        <v>0</v>
      </c>
      <c r="P27" s="46">
        <f t="shared" si="40"/>
        <v>0</v>
      </c>
      <c r="Q27" s="47">
        <v>0</v>
      </c>
      <c r="R27" s="45">
        <v>97</v>
      </c>
      <c r="S27" s="45">
        <v>14</v>
      </c>
      <c r="T27" s="46">
        <f t="shared" si="41"/>
        <v>111</v>
      </c>
      <c r="U27" s="47">
        <v>0</v>
      </c>
      <c r="V27" s="45">
        <v>13</v>
      </c>
      <c r="W27" s="45">
        <v>0</v>
      </c>
      <c r="X27" s="46">
        <f t="shared" si="42"/>
        <v>13</v>
      </c>
      <c r="Y27" s="47">
        <v>0</v>
      </c>
      <c r="Z27" s="45">
        <v>9</v>
      </c>
      <c r="AA27" s="45">
        <v>0</v>
      </c>
      <c r="AB27" s="46">
        <f t="shared" si="43"/>
        <v>9</v>
      </c>
      <c r="AC27" s="47">
        <v>0</v>
      </c>
      <c r="AD27" s="45">
        <v>16</v>
      </c>
      <c r="AE27" s="45">
        <v>1</v>
      </c>
      <c r="AF27" s="46">
        <f t="shared" si="44"/>
        <v>17</v>
      </c>
      <c r="AG27" s="49">
        <v>1</v>
      </c>
      <c r="AH27" s="58">
        <v>0</v>
      </c>
      <c r="AI27" s="49">
        <v>0</v>
      </c>
      <c r="AJ27" s="44">
        <v>0</v>
      </c>
      <c r="AK27" s="59">
        <v>0</v>
      </c>
      <c r="AL27" s="44">
        <v>0</v>
      </c>
      <c r="AM27" s="59">
        <v>0</v>
      </c>
      <c r="AN27" s="44">
        <v>0</v>
      </c>
      <c r="AO27" s="59">
        <v>0</v>
      </c>
      <c r="AP27" s="44">
        <v>0</v>
      </c>
      <c r="AQ27" s="59">
        <v>0</v>
      </c>
      <c r="AR27" s="44">
        <v>0</v>
      </c>
      <c r="AS27" s="59">
        <v>0</v>
      </c>
      <c r="AT27" s="44">
        <v>0</v>
      </c>
      <c r="AU27" s="59">
        <v>0</v>
      </c>
      <c r="AV27" s="44">
        <v>0</v>
      </c>
      <c r="AW27" s="59">
        <v>0</v>
      </c>
      <c r="AX27" s="211"/>
      <c r="AY27" s="206"/>
      <c r="AZ27" s="206"/>
      <c r="BA27" s="212"/>
      <c r="BB27" s="212"/>
      <c r="BC27" s="212"/>
      <c r="BD27" s="212"/>
      <c r="BE27" s="212"/>
      <c r="BK27" s="27"/>
      <c r="BL27" s="27"/>
      <c r="BM27" s="55">
        <f t="shared" si="59"/>
        <v>0.69791666666666663</v>
      </c>
      <c r="BN27" s="55"/>
      <c r="BO27" s="27"/>
      <c r="BP27" s="27"/>
      <c r="BQ27" s="27"/>
      <c r="BR27" s="27">
        <f t="shared" ref="BR27:CY34" si="96">SUM(B35:B38)</f>
        <v>0</v>
      </c>
      <c r="BS27" s="27">
        <f t="shared" si="96"/>
        <v>0</v>
      </c>
      <c r="BT27" s="27">
        <f t="shared" si="96"/>
        <v>0</v>
      </c>
      <c r="BU27" s="27">
        <f t="shared" si="96"/>
        <v>0</v>
      </c>
      <c r="BV27" s="27">
        <f t="shared" si="96"/>
        <v>103</v>
      </c>
      <c r="BW27" s="27">
        <f t="shared" si="96"/>
        <v>1</v>
      </c>
      <c r="BX27" s="27">
        <f t="shared" si="96"/>
        <v>104</v>
      </c>
      <c r="BY27" s="27">
        <f t="shared" si="96"/>
        <v>1</v>
      </c>
      <c r="BZ27" s="27">
        <f t="shared" si="96"/>
        <v>562</v>
      </c>
      <c r="CA27" s="27">
        <f t="shared" si="96"/>
        <v>8</v>
      </c>
      <c r="CB27" s="27">
        <f t="shared" si="96"/>
        <v>570</v>
      </c>
      <c r="CC27" s="27">
        <f t="shared" si="96"/>
        <v>1</v>
      </c>
      <c r="CD27" s="27">
        <f t="shared" si="96"/>
        <v>0</v>
      </c>
      <c r="CE27" s="27">
        <f t="shared" si="96"/>
        <v>0</v>
      </c>
      <c r="CF27" s="27">
        <f t="shared" si="96"/>
        <v>0</v>
      </c>
      <c r="CG27" s="27">
        <f t="shared" si="96"/>
        <v>0</v>
      </c>
      <c r="CH27" s="27">
        <f t="shared" si="96"/>
        <v>554</v>
      </c>
      <c r="CI27" s="27">
        <f t="shared" si="96"/>
        <v>6</v>
      </c>
      <c r="CJ27" s="27">
        <f t="shared" si="96"/>
        <v>560</v>
      </c>
      <c r="CK27" s="27">
        <f t="shared" si="96"/>
        <v>0</v>
      </c>
      <c r="CL27" s="27">
        <f t="shared" si="96"/>
        <v>86</v>
      </c>
      <c r="CM27" s="27">
        <f t="shared" si="96"/>
        <v>3</v>
      </c>
      <c r="CN27" s="27">
        <f t="shared" si="96"/>
        <v>89</v>
      </c>
      <c r="CO27" s="27">
        <f t="shared" si="96"/>
        <v>0</v>
      </c>
      <c r="CP27" s="27">
        <f t="shared" si="96"/>
        <v>68</v>
      </c>
      <c r="CQ27" s="27">
        <f t="shared" si="96"/>
        <v>1</v>
      </c>
      <c r="CR27" s="27">
        <f t="shared" si="96"/>
        <v>69</v>
      </c>
      <c r="CS27" s="27">
        <f t="shared" si="96"/>
        <v>0</v>
      </c>
      <c r="CT27" s="27">
        <f t="shared" si="96"/>
        <v>65</v>
      </c>
      <c r="CU27" s="27">
        <f t="shared" si="96"/>
        <v>1</v>
      </c>
      <c r="CV27" s="27">
        <f t="shared" si="96"/>
        <v>66</v>
      </c>
      <c r="CW27" s="27">
        <f t="shared" si="96"/>
        <v>2</v>
      </c>
      <c r="CX27" s="41">
        <f t="shared" si="96"/>
        <v>0</v>
      </c>
      <c r="CY27" s="27">
        <f t="shared" si="96"/>
        <v>0</v>
      </c>
      <c r="CZ27" s="27">
        <f t="shared" ref="CZ27:CZ34" si="97">SUM(CX27:CY27)</f>
        <v>0</v>
      </c>
      <c r="DA27" s="41">
        <f t="shared" ref="DA27:DB34" si="98">SUM(AJ35:AJ38)</f>
        <v>0</v>
      </c>
      <c r="DB27" s="27">
        <f t="shared" si="98"/>
        <v>0</v>
      </c>
      <c r="DC27" s="27">
        <f t="shared" ref="DC27:DC34" si="99">SUM(DA27:DB27)</f>
        <v>0</v>
      </c>
      <c r="DD27" s="41">
        <f t="shared" ref="DD27:DE34" si="100">SUM(AL35:AL38)</f>
        <v>0</v>
      </c>
      <c r="DE27" s="27">
        <f t="shared" si="100"/>
        <v>0</v>
      </c>
      <c r="DF27" s="27">
        <f t="shared" ref="DF27:DF34" si="101">SUM(DD27:DE27)</f>
        <v>0</v>
      </c>
      <c r="DG27" s="41">
        <f t="shared" ref="DG27:DH34" si="102">SUM(AN35:AN38)</f>
        <v>0</v>
      </c>
      <c r="DH27" s="27">
        <f t="shared" si="102"/>
        <v>0</v>
      </c>
      <c r="DI27" s="27">
        <f t="shared" ref="DI27:DI34" si="103">SUM(DG27:DH27)</f>
        <v>0</v>
      </c>
      <c r="DJ27" s="41">
        <f t="shared" ref="DJ27:DK34" si="104">SUM(AP35:AP38)</f>
        <v>0</v>
      </c>
      <c r="DK27" s="27">
        <f t="shared" si="104"/>
        <v>0</v>
      </c>
      <c r="DL27" s="42">
        <f t="shared" ref="DL27:DL34" si="105">SUM(DJ27:DK27)</f>
        <v>0</v>
      </c>
      <c r="DM27" s="41">
        <f t="shared" ref="DM27:DN34" si="106">SUM(AR35:AR38)</f>
        <v>0</v>
      </c>
      <c r="DN27" s="27">
        <f t="shared" si="106"/>
        <v>0</v>
      </c>
      <c r="DO27" s="42">
        <f t="shared" ref="DO27:DO34" si="107">SUM(DM27:DN27)</f>
        <v>0</v>
      </c>
      <c r="DP27" s="41">
        <f t="shared" ref="DP27:DQ34" si="108">SUM(AT35:AT38)</f>
        <v>0</v>
      </c>
      <c r="DQ27" s="27">
        <f t="shared" si="108"/>
        <v>0</v>
      </c>
      <c r="DR27" s="42">
        <f t="shared" ref="DR27:DR34" si="109">SUM(DP27:DQ27)</f>
        <v>0</v>
      </c>
      <c r="DS27" s="41">
        <f t="shared" ref="DS27:DT34" si="110">SUM(AV35:AV38)</f>
        <v>0</v>
      </c>
      <c r="DT27" s="27">
        <f t="shared" si="110"/>
        <v>0</v>
      </c>
      <c r="DU27" s="42">
        <f t="shared" ref="DU27:DU34" si="111">SUM(DS27:DT27)</f>
        <v>0</v>
      </c>
      <c r="DV27" s="56">
        <f t="shared" ref="DV27:DV34" si="112">IF(ISERROR(SUM(B35:B38)/SUM(D35:D38)),0,SUM(B35:B38)/SUM(D35:D38))</f>
        <v>0</v>
      </c>
      <c r="DW27" s="56">
        <f t="shared" si="69"/>
        <v>0</v>
      </c>
      <c r="DX27" s="56">
        <v>1</v>
      </c>
      <c r="DY27" s="56">
        <v>1</v>
      </c>
      <c r="DZ27" s="56">
        <f t="shared" si="70"/>
        <v>0.99038461538461542</v>
      </c>
      <c r="EA27" s="56">
        <f t="shared" si="71"/>
        <v>9.6153846153846159E-3</v>
      </c>
      <c r="EB27" s="56">
        <v>1</v>
      </c>
      <c r="EC27" s="56">
        <v>1</v>
      </c>
      <c r="ED27" s="56">
        <f t="shared" si="72"/>
        <v>0.98596491228070171</v>
      </c>
      <c r="EE27" s="56">
        <f t="shared" si="73"/>
        <v>1.4035087719298246E-2</v>
      </c>
      <c r="EF27" s="56">
        <v>1</v>
      </c>
      <c r="EG27" s="56">
        <v>1</v>
      </c>
      <c r="EH27" s="56">
        <f t="shared" si="74"/>
        <v>0</v>
      </c>
      <c r="EI27" s="56">
        <f t="shared" si="75"/>
        <v>0</v>
      </c>
      <c r="EJ27" s="56">
        <v>1</v>
      </c>
      <c r="EK27" s="56">
        <v>1</v>
      </c>
      <c r="EL27" s="56">
        <f t="shared" si="76"/>
        <v>0.98928571428571432</v>
      </c>
      <c r="EM27" s="56">
        <f t="shared" si="77"/>
        <v>1.0714285714285714E-2</v>
      </c>
      <c r="EN27" s="56">
        <v>1</v>
      </c>
      <c r="EO27" s="56">
        <v>1</v>
      </c>
      <c r="EP27" s="56">
        <f t="shared" si="78"/>
        <v>0.9662921348314607</v>
      </c>
      <c r="EQ27" s="56">
        <f t="shared" si="79"/>
        <v>3.3707865168539325E-2</v>
      </c>
      <c r="ER27" s="56">
        <v>1</v>
      </c>
      <c r="ES27" s="56">
        <v>1</v>
      </c>
      <c r="ET27" s="56">
        <f t="shared" si="80"/>
        <v>0.98550724637681164</v>
      </c>
      <c r="EU27" s="56">
        <f t="shared" si="81"/>
        <v>1.4492753623188406E-2</v>
      </c>
      <c r="EV27" s="56">
        <v>1</v>
      </c>
      <c r="EW27" s="56">
        <v>1</v>
      </c>
      <c r="EX27" s="56">
        <f t="shared" si="82"/>
        <v>0.98484848484848486</v>
      </c>
      <c r="EY27" s="56">
        <f t="shared" si="83"/>
        <v>1.5151515151515152E-2</v>
      </c>
      <c r="EZ27" s="56">
        <v>1</v>
      </c>
      <c r="FA27" s="56">
        <v>1</v>
      </c>
      <c r="FB27" s="56">
        <f t="shared" si="84"/>
        <v>0.98881789137380194</v>
      </c>
      <c r="FC27" s="56">
        <f t="shared" si="85"/>
        <v>1.1182108626198083E-2</v>
      </c>
      <c r="FD27" s="56">
        <v>1</v>
      </c>
      <c r="FE27" s="56">
        <v>1</v>
      </c>
      <c r="FF27" s="56">
        <f t="shared" si="86"/>
        <v>0.98664688427299707</v>
      </c>
      <c r="FG27" s="56">
        <f t="shared" si="87"/>
        <v>1.3353115727002967E-2</v>
      </c>
      <c r="FH27" s="56">
        <v>1</v>
      </c>
      <c r="FI27" s="56">
        <v>1</v>
      </c>
      <c r="FJ27" s="56">
        <f t="shared" si="88"/>
        <v>0.9859154929577465</v>
      </c>
      <c r="FK27" s="56">
        <f t="shared" si="89"/>
        <v>1.4084507042253521E-2</v>
      </c>
      <c r="FL27" s="56">
        <v>1</v>
      </c>
      <c r="FM27" s="56">
        <v>1</v>
      </c>
      <c r="FN27" s="56">
        <f t="shared" si="90"/>
        <v>0.98613251155624038</v>
      </c>
      <c r="FO27" s="56">
        <f t="shared" si="91"/>
        <v>1.386748844375963E-2</v>
      </c>
      <c r="FP27" s="56">
        <v>1</v>
      </c>
      <c r="FQ27" s="56">
        <v>1</v>
      </c>
      <c r="FR27" s="56">
        <f t="shared" si="92"/>
        <v>0.97927461139896377</v>
      </c>
      <c r="FS27" s="56">
        <f t="shared" si="93"/>
        <v>2.072538860103627E-2</v>
      </c>
      <c r="FT27" s="56">
        <v>1</v>
      </c>
      <c r="FU27" s="56">
        <v>1</v>
      </c>
      <c r="FV27" s="56">
        <f t="shared" si="94"/>
        <v>0.98518518518518516</v>
      </c>
      <c r="FW27" s="56">
        <f t="shared" si="95"/>
        <v>1.4814814814814815E-2</v>
      </c>
      <c r="FX27" s="56">
        <v>1</v>
      </c>
      <c r="FY27" s="56">
        <v>1</v>
      </c>
      <c r="FZ27" s="27"/>
      <c r="GA27" s="27"/>
    </row>
    <row r="28" spans="1:183" s="73" customFormat="1" ht="69.900000000000006" customHeight="1" thickBot="1">
      <c r="A28" s="64" t="s">
        <v>51</v>
      </c>
      <c r="B28" s="65">
        <f t="shared" ref="B28:AW28" si="113">SUM(B16:B27)</f>
        <v>0</v>
      </c>
      <c r="C28" s="66">
        <f t="shared" si="113"/>
        <v>0</v>
      </c>
      <c r="D28" s="67">
        <f t="shared" si="113"/>
        <v>0</v>
      </c>
      <c r="E28" s="68">
        <f t="shared" si="113"/>
        <v>0</v>
      </c>
      <c r="F28" s="66">
        <f t="shared" si="113"/>
        <v>123</v>
      </c>
      <c r="G28" s="66">
        <f t="shared" si="113"/>
        <v>2</v>
      </c>
      <c r="H28" s="67">
        <f t="shared" si="113"/>
        <v>125</v>
      </c>
      <c r="I28" s="68">
        <f t="shared" si="113"/>
        <v>0</v>
      </c>
      <c r="J28" s="66">
        <f t="shared" si="113"/>
        <v>989</v>
      </c>
      <c r="K28" s="66">
        <f t="shared" si="113"/>
        <v>21</v>
      </c>
      <c r="L28" s="67">
        <f t="shared" si="113"/>
        <v>1010</v>
      </c>
      <c r="M28" s="68">
        <f t="shared" si="113"/>
        <v>0</v>
      </c>
      <c r="N28" s="69">
        <f t="shared" si="113"/>
        <v>0</v>
      </c>
      <c r="O28" s="66">
        <f t="shared" si="113"/>
        <v>0</v>
      </c>
      <c r="P28" s="67">
        <f t="shared" si="113"/>
        <v>0</v>
      </c>
      <c r="Q28" s="68">
        <f t="shared" si="113"/>
        <v>0</v>
      </c>
      <c r="R28" s="66">
        <f t="shared" si="113"/>
        <v>1904</v>
      </c>
      <c r="S28" s="66">
        <f t="shared" si="113"/>
        <v>41</v>
      </c>
      <c r="T28" s="67">
        <f t="shared" si="113"/>
        <v>1945</v>
      </c>
      <c r="U28" s="68">
        <f t="shared" si="113"/>
        <v>4</v>
      </c>
      <c r="V28" s="66">
        <f t="shared" si="113"/>
        <v>135</v>
      </c>
      <c r="W28" s="66">
        <f t="shared" si="113"/>
        <v>2</v>
      </c>
      <c r="X28" s="67">
        <f t="shared" si="113"/>
        <v>137</v>
      </c>
      <c r="Y28" s="68">
        <f t="shared" si="113"/>
        <v>0</v>
      </c>
      <c r="Z28" s="66">
        <f t="shared" si="113"/>
        <v>215</v>
      </c>
      <c r="AA28" s="66">
        <f t="shared" si="113"/>
        <v>0</v>
      </c>
      <c r="AB28" s="67">
        <f t="shared" si="113"/>
        <v>215</v>
      </c>
      <c r="AC28" s="68">
        <f t="shared" si="113"/>
        <v>0</v>
      </c>
      <c r="AD28" s="66">
        <f t="shared" si="113"/>
        <v>377</v>
      </c>
      <c r="AE28" s="66">
        <f t="shared" si="113"/>
        <v>4</v>
      </c>
      <c r="AF28" s="67">
        <f t="shared" si="113"/>
        <v>381</v>
      </c>
      <c r="AG28" s="70">
        <f t="shared" si="113"/>
        <v>8</v>
      </c>
      <c r="AH28" s="71">
        <f t="shared" si="113"/>
        <v>1</v>
      </c>
      <c r="AI28" s="70">
        <f t="shared" si="113"/>
        <v>0</v>
      </c>
      <c r="AJ28" s="65">
        <f t="shared" si="113"/>
        <v>0</v>
      </c>
      <c r="AK28" s="72">
        <f t="shared" si="113"/>
        <v>0</v>
      </c>
      <c r="AL28" s="69">
        <f t="shared" si="113"/>
        <v>0</v>
      </c>
      <c r="AM28" s="70">
        <f t="shared" si="113"/>
        <v>0</v>
      </c>
      <c r="AN28" s="65">
        <f t="shared" si="113"/>
        <v>0</v>
      </c>
      <c r="AO28" s="72">
        <f t="shared" si="113"/>
        <v>0</v>
      </c>
      <c r="AP28" s="69">
        <f t="shared" si="113"/>
        <v>0</v>
      </c>
      <c r="AQ28" s="70">
        <f t="shared" si="113"/>
        <v>0</v>
      </c>
      <c r="AR28" s="65">
        <f t="shared" si="113"/>
        <v>1</v>
      </c>
      <c r="AS28" s="72">
        <f t="shared" si="113"/>
        <v>0</v>
      </c>
      <c r="AT28" s="69">
        <f t="shared" si="113"/>
        <v>1</v>
      </c>
      <c r="AU28" s="70">
        <f t="shared" si="113"/>
        <v>0</v>
      </c>
      <c r="AV28" s="65">
        <f t="shared" si="113"/>
        <v>0</v>
      </c>
      <c r="AW28" s="72">
        <f t="shared" si="113"/>
        <v>0</v>
      </c>
      <c r="AY28" s="213"/>
      <c r="BK28" s="40"/>
      <c r="BL28" s="40"/>
      <c r="BM28" s="55">
        <f t="shared" si="59"/>
        <v>0.70833333333333326</v>
      </c>
      <c r="BN28" s="55"/>
      <c r="BO28" s="27"/>
      <c r="BP28" s="27"/>
      <c r="BQ28" s="27"/>
      <c r="BR28" s="27">
        <f t="shared" si="96"/>
        <v>0</v>
      </c>
      <c r="BS28" s="27">
        <f t="shared" si="96"/>
        <v>0</v>
      </c>
      <c r="BT28" s="27">
        <f t="shared" si="96"/>
        <v>0</v>
      </c>
      <c r="BU28" s="27">
        <f t="shared" si="96"/>
        <v>0</v>
      </c>
      <c r="BV28" s="27">
        <f t="shared" si="96"/>
        <v>122</v>
      </c>
      <c r="BW28" s="27">
        <f t="shared" si="96"/>
        <v>1</v>
      </c>
      <c r="BX28" s="27">
        <f t="shared" si="96"/>
        <v>123</v>
      </c>
      <c r="BY28" s="27">
        <f t="shared" si="96"/>
        <v>1</v>
      </c>
      <c r="BZ28" s="27">
        <f t="shared" si="96"/>
        <v>602</v>
      </c>
      <c r="CA28" s="27">
        <f t="shared" si="96"/>
        <v>8</v>
      </c>
      <c r="CB28" s="27">
        <f t="shared" si="96"/>
        <v>610</v>
      </c>
      <c r="CC28" s="27">
        <f t="shared" si="96"/>
        <v>3</v>
      </c>
      <c r="CD28" s="27">
        <f t="shared" si="96"/>
        <v>0</v>
      </c>
      <c r="CE28" s="27">
        <f t="shared" si="96"/>
        <v>0</v>
      </c>
      <c r="CF28" s="27">
        <f t="shared" si="96"/>
        <v>0</v>
      </c>
      <c r="CG28" s="27">
        <f t="shared" si="96"/>
        <v>0</v>
      </c>
      <c r="CH28" s="27">
        <f t="shared" si="96"/>
        <v>545</v>
      </c>
      <c r="CI28" s="27">
        <f t="shared" si="96"/>
        <v>8</v>
      </c>
      <c r="CJ28" s="27">
        <f t="shared" si="96"/>
        <v>553</v>
      </c>
      <c r="CK28" s="27">
        <f t="shared" si="96"/>
        <v>0</v>
      </c>
      <c r="CL28" s="27">
        <f t="shared" si="96"/>
        <v>91</v>
      </c>
      <c r="CM28" s="27">
        <f t="shared" si="96"/>
        <v>2</v>
      </c>
      <c r="CN28" s="27">
        <f t="shared" si="96"/>
        <v>93</v>
      </c>
      <c r="CO28" s="27">
        <f t="shared" si="96"/>
        <v>0</v>
      </c>
      <c r="CP28" s="27">
        <f t="shared" si="96"/>
        <v>69</v>
      </c>
      <c r="CQ28" s="27">
        <f t="shared" si="96"/>
        <v>2</v>
      </c>
      <c r="CR28" s="27">
        <f t="shared" si="96"/>
        <v>71</v>
      </c>
      <c r="CS28" s="27">
        <f t="shared" si="96"/>
        <v>0</v>
      </c>
      <c r="CT28" s="27">
        <f t="shared" si="96"/>
        <v>66</v>
      </c>
      <c r="CU28" s="27">
        <f t="shared" si="96"/>
        <v>1</v>
      </c>
      <c r="CV28" s="27">
        <f t="shared" si="96"/>
        <v>67</v>
      </c>
      <c r="CW28" s="27">
        <f t="shared" si="96"/>
        <v>3</v>
      </c>
      <c r="CX28" s="41">
        <f t="shared" si="96"/>
        <v>0</v>
      </c>
      <c r="CY28" s="27">
        <f t="shared" si="96"/>
        <v>0</v>
      </c>
      <c r="CZ28" s="27">
        <f t="shared" si="97"/>
        <v>0</v>
      </c>
      <c r="DA28" s="41">
        <f t="shared" si="98"/>
        <v>0</v>
      </c>
      <c r="DB28" s="27">
        <f t="shared" si="98"/>
        <v>0</v>
      </c>
      <c r="DC28" s="27">
        <f t="shared" si="99"/>
        <v>0</v>
      </c>
      <c r="DD28" s="41">
        <f t="shared" si="100"/>
        <v>0</v>
      </c>
      <c r="DE28" s="27">
        <f t="shared" si="100"/>
        <v>0</v>
      </c>
      <c r="DF28" s="27">
        <f t="shared" si="101"/>
        <v>0</v>
      </c>
      <c r="DG28" s="41">
        <f t="shared" si="102"/>
        <v>0</v>
      </c>
      <c r="DH28" s="27">
        <f t="shared" si="102"/>
        <v>0</v>
      </c>
      <c r="DI28" s="27">
        <f t="shared" si="103"/>
        <v>0</v>
      </c>
      <c r="DJ28" s="41">
        <f t="shared" si="104"/>
        <v>0</v>
      </c>
      <c r="DK28" s="27">
        <f t="shared" si="104"/>
        <v>0</v>
      </c>
      <c r="DL28" s="42">
        <f t="shared" si="105"/>
        <v>0</v>
      </c>
      <c r="DM28" s="41">
        <f t="shared" si="106"/>
        <v>0</v>
      </c>
      <c r="DN28" s="27">
        <f t="shared" si="106"/>
        <v>0</v>
      </c>
      <c r="DO28" s="42">
        <f t="shared" si="107"/>
        <v>0</v>
      </c>
      <c r="DP28" s="41">
        <f t="shared" si="108"/>
        <v>0</v>
      </c>
      <c r="DQ28" s="27">
        <f t="shared" si="108"/>
        <v>0</v>
      </c>
      <c r="DR28" s="42">
        <f t="shared" si="109"/>
        <v>0</v>
      </c>
      <c r="DS28" s="41">
        <f t="shared" si="110"/>
        <v>0</v>
      </c>
      <c r="DT28" s="27">
        <f t="shared" si="110"/>
        <v>0</v>
      </c>
      <c r="DU28" s="42">
        <f t="shared" si="111"/>
        <v>0</v>
      </c>
      <c r="DV28" s="56">
        <f t="shared" si="112"/>
        <v>0</v>
      </c>
      <c r="DW28" s="56">
        <f t="shared" si="69"/>
        <v>0</v>
      </c>
      <c r="DX28" s="56">
        <v>1</v>
      </c>
      <c r="DY28" s="56">
        <v>1</v>
      </c>
      <c r="DZ28" s="56">
        <f t="shared" si="70"/>
        <v>0.99186991869918695</v>
      </c>
      <c r="EA28" s="56">
        <f t="shared" si="71"/>
        <v>8.130081300813009E-3</v>
      </c>
      <c r="EB28" s="56">
        <v>1</v>
      </c>
      <c r="EC28" s="56">
        <v>1</v>
      </c>
      <c r="ED28" s="56">
        <f t="shared" si="72"/>
        <v>0.9868852459016394</v>
      </c>
      <c r="EE28" s="56">
        <f t="shared" si="73"/>
        <v>1.3114754098360656E-2</v>
      </c>
      <c r="EF28" s="56">
        <v>1</v>
      </c>
      <c r="EG28" s="56">
        <v>1</v>
      </c>
      <c r="EH28" s="56">
        <f t="shared" si="74"/>
        <v>0</v>
      </c>
      <c r="EI28" s="56">
        <f t="shared" si="75"/>
        <v>0</v>
      </c>
      <c r="EJ28" s="56">
        <v>1</v>
      </c>
      <c r="EK28" s="56">
        <v>1</v>
      </c>
      <c r="EL28" s="56">
        <f t="shared" si="76"/>
        <v>0.98553345388788427</v>
      </c>
      <c r="EM28" s="56">
        <f t="shared" si="77"/>
        <v>1.4466546112115732E-2</v>
      </c>
      <c r="EN28" s="56">
        <v>1</v>
      </c>
      <c r="EO28" s="56">
        <v>1</v>
      </c>
      <c r="EP28" s="56">
        <f t="shared" si="78"/>
        <v>0.978494623655914</v>
      </c>
      <c r="EQ28" s="56">
        <f t="shared" si="79"/>
        <v>2.1505376344086023E-2</v>
      </c>
      <c r="ER28" s="56">
        <v>1</v>
      </c>
      <c r="ES28" s="56">
        <v>1</v>
      </c>
      <c r="ET28" s="56">
        <f t="shared" si="80"/>
        <v>0.971830985915493</v>
      </c>
      <c r="EU28" s="56">
        <f t="shared" si="81"/>
        <v>2.8169014084507043E-2</v>
      </c>
      <c r="EV28" s="56">
        <v>1</v>
      </c>
      <c r="EW28" s="56">
        <v>1</v>
      </c>
      <c r="EX28" s="56">
        <f t="shared" si="82"/>
        <v>0.9850746268656716</v>
      </c>
      <c r="EY28" s="56">
        <f t="shared" si="83"/>
        <v>1.4925373134328358E-2</v>
      </c>
      <c r="EZ28" s="56">
        <v>1</v>
      </c>
      <c r="FA28" s="56">
        <v>1</v>
      </c>
      <c r="FB28" s="56">
        <f t="shared" si="84"/>
        <v>0.98548387096774193</v>
      </c>
      <c r="FC28" s="56">
        <f t="shared" si="85"/>
        <v>1.4516129032258065E-2</v>
      </c>
      <c r="FD28" s="56">
        <v>1</v>
      </c>
      <c r="FE28" s="56">
        <v>1</v>
      </c>
      <c r="FF28" s="56">
        <f t="shared" si="86"/>
        <v>0.98772169167803547</v>
      </c>
      <c r="FG28" s="56">
        <f t="shared" si="87"/>
        <v>1.227830832196453E-2</v>
      </c>
      <c r="FH28" s="56">
        <v>1</v>
      </c>
      <c r="FI28" s="56">
        <v>1</v>
      </c>
      <c r="FJ28" s="56">
        <f t="shared" si="88"/>
        <v>0.98531571218795888</v>
      </c>
      <c r="FK28" s="56">
        <f t="shared" si="89"/>
        <v>1.4684287812041116E-2</v>
      </c>
      <c r="FL28" s="56">
        <v>1</v>
      </c>
      <c r="FM28" s="56">
        <v>1</v>
      </c>
      <c r="FN28" s="56">
        <f t="shared" si="90"/>
        <v>0.98452012383900933</v>
      </c>
      <c r="FO28" s="56">
        <f t="shared" si="91"/>
        <v>1.5479876160990712E-2</v>
      </c>
      <c r="FP28" s="56">
        <v>1</v>
      </c>
      <c r="FQ28" s="56">
        <v>1</v>
      </c>
      <c r="FR28" s="56">
        <f t="shared" si="92"/>
        <v>0.98611111111111116</v>
      </c>
      <c r="FS28" s="56">
        <f t="shared" si="93"/>
        <v>1.3888888888888888E-2</v>
      </c>
      <c r="FT28" s="56">
        <v>1</v>
      </c>
      <c r="FU28" s="56">
        <v>1</v>
      </c>
      <c r="FV28" s="56">
        <f t="shared" si="94"/>
        <v>0.97826086956521741</v>
      </c>
      <c r="FW28" s="56">
        <f t="shared" si="95"/>
        <v>2.1739130434782608E-2</v>
      </c>
      <c r="FX28" s="56">
        <v>1</v>
      </c>
      <c r="FY28" s="56">
        <v>1</v>
      </c>
      <c r="FZ28" s="27"/>
      <c r="GA28" s="40"/>
    </row>
    <row r="29" spans="1:183" s="80" customFormat="1" ht="69.900000000000006" customHeight="1" thickBot="1">
      <c r="A29" s="64" t="s">
        <v>52</v>
      </c>
      <c r="B29" s="74">
        <f>SUM(B20:B23)</f>
        <v>0</v>
      </c>
      <c r="C29" s="75">
        <f t="shared" ref="C29:AW29" si="114">SUM(C20:C23)</f>
        <v>0</v>
      </c>
      <c r="D29" s="76">
        <f t="shared" si="114"/>
        <v>0</v>
      </c>
      <c r="E29" s="77">
        <f t="shared" si="114"/>
        <v>0</v>
      </c>
      <c r="F29" s="75">
        <f t="shared" si="114"/>
        <v>38</v>
      </c>
      <c r="G29" s="75">
        <f t="shared" si="114"/>
        <v>1</v>
      </c>
      <c r="H29" s="76">
        <f t="shared" si="114"/>
        <v>39</v>
      </c>
      <c r="I29" s="77">
        <f t="shared" si="114"/>
        <v>0</v>
      </c>
      <c r="J29" s="75">
        <f t="shared" si="114"/>
        <v>386</v>
      </c>
      <c r="K29" s="75">
        <f t="shared" si="114"/>
        <v>10</v>
      </c>
      <c r="L29" s="76">
        <f t="shared" si="114"/>
        <v>396</v>
      </c>
      <c r="M29" s="77">
        <f t="shared" si="114"/>
        <v>0</v>
      </c>
      <c r="N29" s="78">
        <f t="shared" si="114"/>
        <v>0</v>
      </c>
      <c r="O29" s="75">
        <f t="shared" si="114"/>
        <v>0</v>
      </c>
      <c r="P29" s="76">
        <f t="shared" si="114"/>
        <v>0</v>
      </c>
      <c r="Q29" s="77">
        <f t="shared" si="114"/>
        <v>0</v>
      </c>
      <c r="R29" s="75">
        <f t="shared" si="114"/>
        <v>890</v>
      </c>
      <c r="S29" s="75">
        <f t="shared" si="114"/>
        <v>9</v>
      </c>
      <c r="T29" s="76">
        <f t="shared" si="114"/>
        <v>899</v>
      </c>
      <c r="U29" s="77">
        <f t="shared" si="114"/>
        <v>2</v>
      </c>
      <c r="V29" s="75">
        <f t="shared" si="114"/>
        <v>53</v>
      </c>
      <c r="W29" s="75">
        <f t="shared" si="114"/>
        <v>1</v>
      </c>
      <c r="X29" s="76">
        <f t="shared" si="114"/>
        <v>54</v>
      </c>
      <c r="Y29" s="77">
        <f t="shared" si="114"/>
        <v>0</v>
      </c>
      <c r="Z29" s="75">
        <f t="shared" si="114"/>
        <v>86</v>
      </c>
      <c r="AA29" s="75">
        <f t="shared" si="114"/>
        <v>0</v>
      </c>
      <c r="AB29" s="76">
        <f t="shared" si="114"/>
        <v>86</v>
      </c>
      <c r="AC29" s="77">
        <f t="shared" si="114"/>
        <v>0</v>
      </c>
      <c r="AD29" s="75">
        <f t="shared" si="114"/>
        <v>182</v>
      </c>
      <c r="AE29" s="75">
        <f t="shared" si="114"/>
        <v>0</v>
      </c>
      <c r="AF29" s="76">
        <f t="shared" si="114"/>
        <v>182</v>
      </c>
      <c r="AG29" s="79">
        <f t="shared" si="114"/>
        <v>2</v>
      </c>
      <c r="AH29" s="71">
        <f t="shared" si="114"/>
        <v>1</v>
      </c>
      <c r="AI29" s="70">
        <f t="shared" si="114"/>
        <v>0</v>
      </c>
      <c r="AJ29" s="65">
        <f t="shared" si="114"/>
        <v>0</v>
      </c>
      <c r="AK29" s="72">
        <f t="shared" si="114"/>
        <v>0</v>
      </c>
      <c r="AL29" s="69">
        <f t="shared" si="114"/>
        <v>0</v>
      </c>
      <c r="AM29" s="70">
        <f t="shared" si="114"/>
        <v>0</v>
      </c>
      <c r="AN29" s="65">
        <f t="shared" si="114"/>
        <v>0</v>
      </c>
      <c r="AO29" s="72">
        <f t="shared" si="114"/>
        <v>0</v>
      </c>
      <c r="AP29" s="69">
        <f t="shared" si="114"/>
        <v>0</v>
      </c>
      <c r="AQ29" s="70">
        <f t="shared" si="114"/>
        <v>0</v>
      </c>
      <c r="AR29" s="65">
        <f t="shared" si="114"/>
        <v>0</v>
      </c>
      <c r="AS29" s="72">
        <f t="shared" si="114"/>
        <v>0</v>
      </c>
      <c r="AT29" s="69">
        <f t="shared" si="114"/>
        <v>0</v>
      </c>
      <c r="AU29" s="70">
        <f t="shared" si="114"/>
        <v>0</v>
      </c>
      <c r="AV29" s="65">
        <f t="shared" si="114"/>
        <v>0</v>
      </c>
      <c r="AW29" s="72">
        <f t="shared" si="114"/>
        <v>0</v>
      </c>
      <c r="AY29" s="213"/>
      <c r="AZ29" s="213"/>
      <c r="BK29" s="40"/>
      <c r="BL29" s="40"/>
      <c r="BM29" s="55">
        <f t="shared" si="59"/>
        <v>0.71874999999999989</v>
      </c>
      <c r="BN29" s="55"/>
      <c r="BO29" s="27"/>
      <c r="BP29" s="27"/>
      <c r="BQ29" s="27"/>
      <c r="BR29" s="27">
        <f t="shared" si="96"/>
        <v>0</v>
      </c>
      <c r="BS29" s="27">
        <f t="shared" si="96"/>
        <v>0</v>
      </c>
      <c r="BT29" s="27">
        <f t="shared" si="96"/>
        <v>0</v>
      </c>
      <c r="BU29" s="27">
        <f t="shared" si="96"/>
        <v>0</v>
      </c>
      <c r="BV29" s="27">
        <f t="shared" si="96"/>
        <v>155</v>
      </c>
      <c r="BW29" s="27">
        <f t="shared" si="96"/>
        <v>1</v>
      </c>
      <c r="BX29" s="27">
        <f t="shared" si="96"/>
        <v>156</v>
      </c>
      <c r="BY29" s="27">
        <f t="shared" si="96"/>
        <v>2</v>
      </c>
      <c r="BZ29" s="27">
        <f t="shared" si="96"/>
        <v>621</v>
      </c>
      <c r="CA29" s="27">
        <f t="shared" si="96"/>
        <v>5</v>
      </c>
      <c r="CB29" s="27">
        <f t="shared" si="96"/>
        <v>626</v>
      </c>
      <c r="CC29" s="27">
        <f t="shared" si="96"/>
        <v>4</v>
      </c>
      <c r="CD29" s="27">
        <f t="shared" si="96"/>
        <v>0</v>
      </c>
      <c r="CE29" s="27">
        <f t="shared" si="96"/>
        <v>0</v>
      </c>
      <c r="CF29" s="27">
        <f t="shared" si="96"/>
        <v>0</v>
      </c>
      <c r="CG29" s="27">
        <f t="shared" si="96"/>
        <v>0</v>
      </c>
      <c r="CH29" s="27">
        <f t="shared" si="96"/>
        <v>551</v>
      </c>
      <c r="CI29" s="27">
        <f t="shared" si="96"/>
        <v>6</v>
      </c>
      <c r="CJ29" s="27">
        <f t="shared" si="96"/>
        <v>557</v>
      </c>
      <c r="CK29" s="27">
        <f t="shared" si="96"/>
        <v>0</v>
      </c>
      <c r="CL29" s="27">
        <f t="shared" si="96"/>
        <v>83</v>
      </c>
      <c r="CM29" s="27">
        <f t="shared" si="96"/>
        <v>1</v>
      </c>
      <c r="CN29" s="27">
        <f t="shared" si="96"/>
        <v>84</v>
      </c>
      <c r="CO29" s="27">
        <f t="shared" si="96"/>
        <v>0</v>
      </c>
      <c r="CP29" s="27">
        <f t="shared" si="96"/>
        <v>67</v>
      </c>
      <c r="CQ29" s="27">
        <f t="shared" si="96"/>
        <v>3</v>
      </c>
      <c r="CR29" s="27">
        <f t="shared" si="96"/>
        <v>70</v>
      </c>
      <c r="CS29" s="27">
        <f t="shared" si="96"/>
        <v>0</v>
      </c>
      <c r="CT29" s="27">
        <f t="shared" si="96"/>
        <v>75</v>
      </c>
      <c r="CU29" s="27">
        <f t="shared" si="96"/>
        <v>1</v>
      </c>
      <c r="CV29" s="27">
        <f t="shared" si="96"/>
        <v>76</v>
      </c>
      <c r="CW29" s="27">
        <f t="shared" si="96"/>
        <v>5</v>
      </c>
      <c r="CX29" s="41">
        <f t="shared" si="96"/>
        <v>0</v>
      </c>
      <c r="CY29" s="27">
        <f t="shared" si="96"/>
        <v>0</v>
      </c>
      <c r="CZ29" s="27">
        <f t="shared" si="97"/>
        <v>0</v>
      </c>
      <c r="DA29" s="41">
        <f t="shared" si="98"/>
        <v>0</v>
      </c>
      <c r="DB29" s="27">
        <f t="shared" si="98"/>
        <v>0</v>
      </c>
      <c r="DC29" s="27">
        <f t="shared" si="99"/>
        <v>0</v>
      </c>
      <c r="DD29" s="41">
        <f t="shared" si="100"/>
        <v>0</v>
      </c>
      <c r="DE29" s="27">
        <f t="shared" si="100"/>
        <v>0</v>
      </c>
      <c r="DF29" s="27">
        <f t="shared" si="101"/>
        <v>0</v>
      </c>
      <c r="DG29" s="41">
        <f t="shared" si="102"/>
        <v>0</v>
      </c>
      <c r="DH29" s="27">
        <f t="shared" si="102"/>
        <v>0</v>
      </c>
      <c r="DI29" s="27">
        <f t="shared" si="103"/>
        <v>0</v>
      </c>
      <c r="DJ29" s="41">
        <f t="shared" si="104"/>
        <v>0</v>
      </c>
      <c r="DK29" s="27">
        <f t="shared" si="104"/>
        <v>0</v>
      </c>
      <c r="DL29" s="42">
        <f t="shared" si="105"/>
        <v>0</v>
      </c>
      <c r="DM29" s="41">
        <f t="shared" si="106"/>
        <v>0</v>
      </c>
      <c r="DN29" s="27">
        <f t="shared" si="106"/>
        <v>0</v>
      </c>
      <c r="DO29" s="42">
        <f t="shared" si="107"/>
        <v>0</v>
      </c>
      <c r="DP29" s="41">
        <f t="shared" si="108"/>
        <v>0</v>
      </c>
      <c r="DQ29" s="27">
        <f t="shared" si="108"/>
        <v>0</v>
      </c>
      <c r="DR29" s="42">
        <f t="shared" si="109"/>
        <v>0</v>
      </c>
      <c r="DS29" s="41">
        <f t="shared" si="110"/>
        <v>0</v>
      </c>
      <c r="DT29" s="27">
        <f t="shared" si="110"/>
        <v>0</v>
      </c>
      <c r="DU29" s="42">
        <f t="shared" si="111"/>
        <v>0</v>
      </c>
      <c r="DV29" s="56">
        <f t="shared" si="112"/>
        <v>0</v>
      </c>
      <c r="DW29" s="56">
        <f t="shared" si="69"/>
        <v>0</v>
      </c>
      <c r="DX29" s="56">
        <v>1</v>
      </c>
      <c r="DY29" s="56">
        <v>1</v>
      </c>
      <c r="DZ29" s="56">
        <f t="shared" si="70"/>
        <v>0.99358974358974361</v>
      </c>
      <c r="EA29" s="56">
        <f t="shared" si="71"/>
        <v>6.41025641025641E-3</v>
      </c>
      <c r="EB29" s="56">
        <v>1</v>
      </c>
      <c r="EC29" s="56">
        <v>1</v>
      </c>
      <c r="ED29" s="56">
        <f t="shared" si="72"/>
        <v>0.99201277955271561</v>
      </c>
      <c r="EE29" s="56">
        <f t="shared" si="73"/>
        <v>7.9872204472843447E-3</v>
      </c>
      <c r="EF29" s="56">
        <v>1</v>
      </c>
      <c r="EG29" s="56">
        <v>1</v>
      </c>
      <c r="EH29" s="56">
        <f t="shared" si="74"/>
        <v>0</v>
      </c>
      <c r="EI29" s="56">
        <f t="shared" si="75"/>
        <v>0</v>
      </c>
      <c r="EJ29" s="56">
        <v>1</v>
      </c>
      <c r="EK29" s="56">
        <v>1</v>
      </c>
      <c r="EL29" s="56">
        <f t="shared" si="76"/>
        <v>0.98922800718132853</v>
      </c>
      <c r="EM29" s="56">
        <f t="shared" si="77"/>
        <v>1.0771992818671455E-2</v>
      </c>
      <c r="EN29" s="56">
        <v>1</v>
      </c>
      <c r="EO29" s="56">
        <v>1</v>
      </c>
      <c r="EP29" s="56">
        <f t="shared" si="78"/>
        <v>0.98809523809523814</v>
      </c>
      <c r="EQ29" s="56">
        <f t="shared" si="79"/>
        <v>1.1904761904761904E-2</v>
      </c>
      <c r="ER29" s="56">
        <v>1</v>
      </c>
      <c r="ES29" s="56">
        <v>1</v>
      </c>
      <c r="ET29" s="56">
        <f t="shared" si="80"/>
        <v>0.95714285714285718</v>
      </c>
      <c r="EU29" s="56">
        <f t="shared" si="81"/>
        <v>4.2857142857142858E-2</v>
      </c>
      <c r="EV29" s="56">
        <v>1</v>
      </c>
      <c r="EW29" s="56">
        <v>1</v>
      </c>
      <c r="EX29" s="56">
        <f t="shared" si="82"/>
        <v>0.98684210526315785</v>
      </c>
      <c r="EY29" s="56">
        <f t="shared" si="83"/>
        <v>1.3157894736842105E-2</v>
      </c>
      <c r="EZ29" s="56">
        <v>1</v>
      </c>
      <c r="FA29" s="56">
        <v>1</v>
      </c>
      <c r="FB29" s="56">
        <f t="shared" si="84"/>
        <v>0.9889415481832543</v>
      </c>
      <c r="FC29" s="56">
        <f t="shared" si="85"/>
        <v>1.1058451816745656E-2</v>
      </c>
      <c r="FD29" s="56">
        <v>1</v>
      </c>
      <c r="FE29" s="56">
        <v>1</v>
      </c>
      <c r="FF29" s="56">
        <f t="shared" si="86"/>
        <v>0.99232736572890023</v>
      </c>
      <c r="FG29" s="56">
        <f t="shared" si="87"/>
        <v>7.6726342710997444E-3</v>
      </c>
      <c r="FH29" s="56">
        <v>1</v>
      </c>
      <c r="FI29" s="56">
        <v>1</v>
      </c>
      <c r="FJ29" s="56">
        <f t="shared" si="88"/>
        <v>0.9885057471264368</v>
      </c>
      <c r="FK29" s="56">
        <f t="shared" si="89"/>
        <v>1.1494252873563218E-2</v>
      </c>
      <c r="FL29" s="56">
        <v>1</v>
      </c>
      <c r="FM29" s="56">
        <v>1</v>
      </c>
      <c r="FN29" s="56">
        <f t="shared" si="90"/>
        <v>0.98907956318252732</v>
      </c>
      <c r="FO29" s="56">
        <f t="shared" si="91"/>
        <v>1.0920436817472699E-2</v>
      </c>
      <c r="FP29" s="56">
        <v>1</v>
      </c>
      <c r="FQ29" s="56">
        <v>1</v>
      </c>
      <c r="FR29" s="56">
        <f t="shared" si="92"/>
        <v>0.9916666666666667</v>
      </c>
      <c r="FS29" s="56">
        <f t="shared" si="93"/>
        <v>8.3333333333333332E-3</v>
      </c>
      <c r="FT29" s="56">
        <v>1</v>
      </c>
      <c r="FU29" s="56">
        <v>1</v>
      </c>
      <c r="FV29" s="56">
        <f t="shared" si="94"/>
        <v>0.9726027397260274</v>
      </c>
      <c r="FW29" s="56">
        <f t="shared" si="95"/>
        <v>2.7397260273972601E-2</v>
      </c>
      <c r="FX29" s="56">
        <v>1</v>
      </c>
      <c r="FY29" s="56">
        <v>1</v>
      </c>
      <c r="FZ29" s="27"/>
      <c r="GA29" s="40"/>
    </row>
    <row r="30" spans="1:183" s="205" customFormat="1" ht="60" customHeight="1" thickBot="1">
      <c r="AX30" s="206"/>
      <c r="AY30" s="206"/>
      <c r="AZ30" s="6"/>
      <c r="BA30" s="6"/>
      <c r="BB30" s="6"/>
      <c r="BC30" s="6"/>
      <c r="BD30" s="6"/>
      <c r="BE30" s="6"/>
      <c r="BK30" s="214"/>
      <c r="BL30" s="214"/>
      <c r="BM30" s="55">
        <f t="shared" si="59"/>
        <v>0.72916666666666652</v>
      </c>
      <c r="BN30" s="55"/>
      <c r="BO30" s="27"/>
      <c r="BP30" s="27"/>
      <c r="BQ30" s="27"/>
      <c r="BR30" s="27">
        <f t="shared" si="96"/>
        <v>0</v>
      </c>
      <c r="BS30" s="27">
        <f t="shared" si="96"/>
        <v>0</v>
      </c>
      <c r="BT30" s="27">
        <f t="shared" si="96"/>
        <v>0</v>
      </c>
      <c r="BU30" s="27">
        <f t="shared" si="96"/>
        <v>0</v>
      </c>
      <c r="BV30" s="27">
        <f t="shared" si="96"/>
        <v>162</v>
      </c>
      <c r="BW30" s="27">
        <f t="shared" si="96"/>
        <v>1</v>
      </c>
      <c r="BX30" s="27">
        <f t="shared" si="96"/>
        <v>163</v>
      </c>
      <c r="BY30" s="27">
        <f t="shared" si="96"/>
        <v>2</v>
      </c>
      <c r="BZ30" s="27">
        <f t="shared" si="96"/>
        <v>657</v>
      </c>
      <c r="CA30" s="27">
        <f t="shared" si="96"/>
        <v>5</v>
      </c>
      <c r="CB30" s="27">
        <f t="shared" si="96"/>
        <v>662</v>
      </c>
      <c r="CC30" s="27">
        <f t="shared" si="96"/>
        <v>4</v>
      </c>
      <c r="CD30" s="27">
        <f t="shared" si="96"/>
        <v>0</v>
      </c>
      <c r="CE30" s="27">
        <f t="shared" si="96"/>
        <v>0</v>
      </c>
      <c r="CF30" s="27">
        <f t="shared" si="96"/>
        <v>0</v>
      </c>
      <c r="CG30" s="27">
        <f t="shared" si="96"/>
        <v>0</v>
      </c>
      <c r="CH30" s="27">
        <f t="shared" si="96"/>
        <v>520</v>
      </c>
      <c r="CI30" s="27">
        <f t="shared" si="96"/>
        <v>6</v>
      </c>
      <c r="CJ30" s="27">
        <f t="shared" si="96"/>
        <v>526</v>
      </c>
      <c r="CK30" s="27">
        <f t="shared" si="96"/>
        <v>0</v>
      </c>
      <c r="CL30" s="27">
        <f t="shared" si="96"/>
        <v>92</v>
      </c>
      <c r="CM30" s="27">
        <f t="shared" si="96"/>
        <v>1</v>
      </c>
      <c r="CN30" s="27">
        <f t="shared" si="96"/>
        <v>93</v>
      </c>
      <c r="CO30" s="27">
        <f t="shared" si="96"/>
        <v>0</v>
      </c>
      <c r="CP30" s="27">
        <f t="shared" si="96"/>
        <v>70</v>
      </c>
      <c r="CQ30" s="27">
        <f t="shared" si="96"/>
        <v>2</v>
      </c>
      <c r="CR30" s="27">
        <f t="shared" si="96"/>
        <v>72</v>
      </c>
      <c r="CS30" s="27">
        <f t="shared" si="96"/>
        <v>0</v>
      </c>
      <c r="CT30" s="27">
        <f t="shared" si="96"/>
        <v>81</v>
      </c>
      <c r="CU30" s="27">
        <f t="shared" si="96"/>
        <v>0</v>
      </c>
      <c r="CV30" s="27">
        <f t="shared" si="96"/>
        <v>81</v>
      </c>
      <c r="CW30" s="27">
        <f t="shared" si="96"/>
        <v>4</v>
      </c>
      <c r="CX30" s="41">
        <f t="shared" si="96"/>
        <v>0</v>
      </c>
      <c r="CY30" s="27">
        <f t="shared" si="96"/>
        <v>0</v>
      </c>
      <c r="CZ30" s="27">
        <f t="shared" si="97"/>
        <v>0</v>
      </c>
      <c r="DA30" s="41">
        <f t="shared" si="98"/>
        <v>0</v>
      </c>
      <c r="DB30" s="27">
        <f t="shared" si="98"/>
        <v>0</v>
      </c>
      <c r="DC30" s="27">
        <f t="shared" si="99"/>
        <v>0</v>
      </c>
      <c r="DD30" s="41">
        <f t="shared" si="100"/>
        <v>0</v>
      </c>
      <c r="DE30" s="27">
        <f t="shared" si="100"/>
        <v>0</v>
      </c>
      <c r="DF30" s="27">
        <f t="shared" si="101"/>
        <v>0</v>
      </c>
      <c r="DG30" s="41">
        <f t="shared" si="102"/>
        <v>0</v>
      </c>
      <c r="DH30" s="27">
        <f t="shared" si="102"/>
        <v>0</v>
      </c>
      <c r="DI30" s="27">
        <f t="shared" si="103"/>
        <v>0</v>
      </c>
      <c r="DJ30" s="41">
        <f t="shared" si="104"/>
        <v>0</v>
      </c>
      <c r="DK30" s="27">
        <f t="shared" si="104"/>
        <v>0</v>
      </c>
      <c r="DL30" s="42">
        <f t="shared" si="105"/>
        <v>0</v>
      </c>
      <c r="DM30" s="41">
        <f t="shared" si="106"/>
        <v>0</v>
      </c>
      <c r="DN30" s="27">
        <f t="shared" si="106"/>
        <v>0</v>
      </c>
      <c r="DO30" s="42">
        <f t="shared" si="107"/>
        <v>0</v>
      </c>
      <c r="DP30" s="41">
        <f t="shared" si="108"/>
        <v>0</v>
      </c>
      <c r="DQ30" s="27">
        <f t="shared" si="108"/>
        <v>0</v>
      </c>
      <c r="DR30" s="42">
        <f t="shared" si="109"/>
        <v>0</v>
      </c>
      <c r="DS30" s="41">
        <f t="shared" si="110"/>
        <v>0</v>
      </c>
      <c r="DT30" s="27">
        <f t="shared" si="110"/>
        <v>0</v>
      </c>
      <c r="DU30" s="42">
        <f t="shared" si="111"/>
        <v>0</v>
      </c>
      <c r="DV30" s="56">
        <f t="shared" si="112"/>
        <v>0</v>
      </c>
      <c r="DW30" s="56">
        <f t="shared" si="69"/>
        <v>0</v>
      </c>
      <c r="DX30" s="56">
        <v>1</v>
      </c>
      <c r="DY30" s="56">
        <v>1</v>
      </c>
      <c r="DZ30" s="56">
        <f t="shared" si="70"/>
        <v>0.99386503067484666</v>
      </c>
      <c r="EA30" s="56">
        <f t="shared" si="71"/>
        <v>6.1349693251533744E-3</v>
      </c>
      <c r="EB30" s="56">
        <v>1</v>
      </c>
      <c r="EC30" s="56">
        <v>1</v>
      </c>
      <c r="ED30" s="56">
        <f t="shared" si="72"/>
        <v>0.99244712990936557</v>
      </c>
      <c r="EE30" s="56">
        <f t="shared" si="73"/>
        <v>7.5528700906344415E-3</v>
      </c>
      <c r="EF30" s="56">
        <v>1</v>
      </c>
      <c r="EG30" s="56">
        <v>1</v>
      </c>
      <c r="EH30" s="56">
        <f t="shared" si="74"/>
        <v>0</v>
      </c>
      <c r="EI30" s="56">
        <f t="shared" si="75"/>
        <v>0</v>
      </c>
      <c r="EJ30" s="56">
        <v>1</v>
      </c>
      <c r="EK30" s="56">
        <v>1</v>
      </c>
      <c r="EL30" s="56">
        <f t="shared" si="76"/>
        <v>0.98859315589353614</v>
      </c>
      <c r="EM30" s="56">
        <f t="shared" si="77"/>
        <v>1.1406844106463879E-2</v>
      </c>
      <c r="EN30" s="56">
        <v>1</v>
      </c>
      <c r="EO30" s="56">
        <v>1</v>
      </c>
      <c r="EP30" s="56">
        <f t="shared" si="78"/>
        <v>0.989247311827957</v>
      </c>
      <c r="EQ30" s="56">
        <f t="shared" si="79"/>
        <v>1.0752688172043012E-2</v>
      </c>
      <c r="ER30" s="56">
        <v>1</v>
      </c>
      <c r="ES30" s="56">
        <v>1</v>
      </c>
      <c r="ET30" s="56">
        <f t="shared" si="80"/>
        <v>0.97222222222222221</v>
      </c>
      <c r="EU30" s="56">
        <f t="shared" si="81"/>
        <v>2.7777777777777776E-2</v>
      </c>
      <c r="EV30" s="56">
        <v>1</v>
      </c>
      <c r="EW30" s="56">
        <v>1</v>
      </c>
      <c r="EX30" s="56">
        <f t="shared" si="82"/>
        <v>1</v>
      </c>
      <c r="EY30" s="56">
        <f t="shared" si="83"/>
        <v>0</v>
      </c>
      <c r="EZ30" s="56">
        <v>1</v>
      </c>
      <c r="FA30" s="56">
        <v>1</v>
      </c>
      <c r="FB30" s="56">
        <f t="shared" si="84"/>
        <v>0.99011532125205926</v>
      </c>
      <c r="FC30" s="56">
        <f t="shared" si="85"/>
        <v>9.8846787479406912E-3</v>
      </c>
      <c r="FD30" s="56">
        <v>1</v>
      </c>
      <c r="FE30" s="56">
        <v>1</v>
      </c>
      <c r="FF30" s="56">
        <f t="shared" si="86"/>
        <v>0.99272727272727268</v>
      </c>
      <c r="FG30" s="56">
        <f t="shared" si="87"/>
        <v>7.2727272727272727E-3</v>
      </c>
      <c r="FH30" s="56">
        <v>1</v>
      </c>
      <c r="FI30" s="56">
        <v>1</v>
      </c>
      <c r="FJ30" s="56">
        <f t="shared" si="88"/>
        <v>0.99046321525885561</v>
      </c>
      <c r="FK30" s="56">
        <f t="shared" si="89"/>
        <v>9.5367847411444145E-3</v>
      </c>
      <c r="FL30" s="56">
        <v>1</v>
      </c>
      <c r="FM30" s="56">
        <v>1</v>
      </c>
      <c r="FN30" s="56">
        <f t="shared" si="90"/>
        <v>0.98869143780290791</v>
      </c>
      <c r="FO30" s="56">
        <f t="shared" si="91"/>
        <v>1.1308562197092083E-2</v>
      </c>
      <c r="FP30" s="56">
        <v>1</v>
      </c>
      <c r="FQ30" s="56">
        <v>1</v>
      </c>
      <c r="FR30" s="56">
        <f t="shared" si="92"/>
        <v>0.9921875</v>
      </c>
      <c r="FS30" s="56">
        <f t="shared" si="93"/>
        <v>7.8125E-3</v>
      </c>
      <c r="FT30" s="56">
        <v>1</v>
      </c>
      <c r="FU30" s="56">
        <v>1</v>
      </c>
      <c r="FV30" s="56">
        <f t="shared" si="94"/>
        <v>0.98692810457516345</v>
      </c>
      <c r="FW30" s="56">
        <f t="shared" si="95"/>
        <v>1.3071895424836602E-2</v>
      </c>
      <c r="FX30" s="56">
        <v>1</v>
      </c>
      <c r="FY30" s="56">
        <v>1</v>
      </c>
      <c r="FZ30" s="27"/>
      <c r="GA30" s="214"/>
    </row>
    <row r="31" spans="1:183" ht="23.25" customHeight="1" thickBot="1">
      <c r="A31" s="29"/>
      <c r="B31" s="163" t="s">
        <v>13</v>
      </c>
      <c r="C31" s="164"/>
      <c r="D31" s="164"/>
      <c r="E31" s="165"/>
      <c r="F31" s="163" t="s">
        <v>14</v>
      </c>
      <c r="G31" s="164"/>
      <c r="H31" s="164"/>
      <c r="I31" s="165"/>
      <c r="J31" s="163" t="s">
        <v>15</v>
      </c>
      <c r="K31" s="164"/>
      <c r="L31" s="164"/>
      <c r="M31" s="165"/>
      <c r="N31" s="163" t="s">
        <v>16</v>
      </c>
      <c r="O31" s="164"/>
      <c r="P31" s="164"/>
      <c r="Q31" s="165"/>
      <c r="R31" s="163" t="s">
        <v>17</v>
      </c>
      <c r="S31" s="164"/>
      <c r="T31" s="164"/>
      <c r="U31" s="165"/>
      <c r="V31" s="163" t="s">
        <v>18</v>
      </c>
      <c r="W31" s="164"/>
      <c r="X31" s="164"/>
      <c r="Y31" s="165"/>
      <c r="Z31" s="163" t="s">
        <v>19</v>
      </c>
      <c r="AA31" s="164"/>
      <c r="AB31" s="164"/>
      <c r="AC31" s="165"/>
      <c r="AD31" s="163" t="s">
        <v>20</v>
      </c>
      <c r="AE31" s="164"/>
      <c r="AF31" s="164"/>
      <c r="AG31" s="170"/>
      <c r="AH31" s="172" t="s">
        <v>21</v>
      </c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4"/>
      <c r="AX31" s="206"/>
      <c r="AZ31" s="6"/>
      <c r="BM31" s="55">
        <f t="shared" si="59"/>
        <v>0.73958333333333315</v>
      </c>
      <c r="BN31" s="55"/>
      <c r="BR31" s="27">
        <f t="shared" si="96"/>
        <v>0</v>
      </c>
      <c r="BS31" s="27">
        <f t="shared" si="96"/>
        <v>0</v>
      </c>
      <c r="BT31" s="27">
        <f t="shared" si="96"/>
        <v>0</v>
      </c>
      <c r="BU31" s="27">
        <f t="shared" si="96"/>
        <v>0</v>
      </c>
      <c r="BV31" s="27">
        <f t="shared" si="96"/>
        <v>163</v>
      </c>
      <c r="BW31" s="27">
        <f t="shared" si="96"/>
        <v>0</v>
      </c>
      <c r="BX31" s="27">
        <f t="shared" si="96"/>
        <v>163</v>
      </c>
      <c r="BY31" s="27">
        <f t="shared" si="96"/>
        <v>2</v>
      </c>
      <c r="BZ31" s="27">
        <f t="shared" si="96"/>
        <v>656</v>
      </c>
      <c r="CA31" s="27">
        <f t="shared" si="96"/>
        <v>3</v>
      </c>
      <c r="CB31" s="27">
        <f t="shared" si="96"/>
        <v>659</v>
      </c>
      <c r="CC31" s="27">
        <f t="shared" si="96"/>
        <v>3</v>
      </c>
      <c r="CD31" s="27">
        <f t="shared" si="96"/>
        <v>0</v>
      </c>
      <c r="CE31" s="27">
        <f t="shared" si="96"/>
        <v>0</v>
      </c>
      <c r="CF31" s="27">
        <f t="shared" si="96"/>
        <v>0</v>
      </c>
      <c r="CG31" s="27">
        <f t="shared" si="96"/>
        <v>0</v>
      </c>
      <c r="CH31" s="27">
        <f t="shared" si="96"/>
        <v>475</v>
      </c>
      <c r="CI31" s="27">
        <f t="shared" si="96"/>
        <v>5</v>
      </c>
      <c r="CJ31" s="27">
        <f t="shared" si="96"/>
        <v>480</v>
      </c>
      <c r="CK31" s="27">
        <f t="shared" si="96"/>
        <v>0</v>
      </c>
      <c r="CL31" s="27">
        <f t="shared" si="96"/>
        <v>83</v>
      </c>
      <c r="CM31" s="27">
        <f t="shared" si="96"/>
        <v>0</v>
      </c>
      <c r="CN31" s="27">
        <f t="shared" si="96"/>
        <v>83</v>
      </c>
      <c r="CO31" s="27">
        <f t="shared" si="96"/>
        <v>0</v>
      </c>
      <c r="CP31" s="27">
        <f t="shared" si="96"/>
        <v>59</v>
      </c>
      <c r="CQ31" s="27">
        <f t="shared" si="96"/>
        <v>2</v>
      </c>
      <c r="CR31" s="27">
        <f t="shared" si="96"/>
        <v>61</v>
      </c>
      <c r="CS31" s="27">
        <f t="shared" si="96"/>
        <v>0</v>
      </c>
      <c r="CT31" s="27">
        <f t="shared" si="96"/>
        <v>88</v>
      </c>
      <c r="CU31" s="27">
        <f t="shared" si="96"/>
        <v>0</v>
      </c>
      <c r="CV31" s="27">
        <f t="shared" si="96"/>
        <v>88</v>
      </c>
      <c r="CW31" s="27">
        <f t="shared" si="96"/>
        <v>5</v>
      </c>
      <c r="CX31" s="41">
        <f t="shared" si="96"/>
        <v>0</v>
      </c>
      <c r="CY31" s="27">
        <f t="shared" si="96"/>
        <v>0</v>
      </c>
      <c r="CZ31" s="27">
        <f t="shared" si="97"/>
        <v>0</v>
      </c>
      <c r="DA31" s="41">
        <f t="shared" si="98"/>
        <v>0</v>
      </c>
      <c r="DB31" s="27">
        <f t="shared" si="98"/>
        <v>0</v>
      </c>
      <c r="DC31" s="27">
        <f t="shared" si="99"/>
        <v>0</v>
      </c>
      <c r="DD31" s="41">
        <f t="shared" si="100"/>
        <v>0</v>
      </c>
      <c r="DE31" s="27">
        <f t="shared" si="100"/>
        <v>0</v>
      </c>
      <c r="DF31" s="27">
        <f t="shared" si="101"/>
        <v>0</v>
      </c>
      <c r="DG31" s="41">
        <f t="shared" si="102"/>
        <v>0</v>
      </c>
      <c r="DH31" s="27">
        <f t="shared" si="102"/>
        <v>0</v>
      </c>
      <c r="DI31" s="27">
        <f t="shared" si="103"/>
        <v>0</v>
      </c>
      <c r="DJ31" s="41">
        <f t="shared" si="104"/>
        <v>0</v>
      </c>
      <c r="DK31" s="27">
        <f t="shared" si="104"/>
        <v>0</v>
      </c>
      <c r="DL31" s="42">
        <f t="shared" si="105"/>
        <v>0</v>
      </c>
      <c r="DM31" s="41">
        <f t="shared" si="106"/>
        <v>0</v>
      </c>
      <c r="DN31" s="27">
        <f t="shared" si="106"/>
        <v>0</v>
      </c>
      <c r="DO31" s="42">
        <f t="shared" si="107"/>
        <v>0</v>
      </c>
      <c r="DP31" s="41">
        <f t="shared" si="108"/>
        <v>0</v>
      </c>
      <c r="DQ31" s="27">
        <f t="shared" si="108"/>
        <v>0</v>
      </c>
      <c r="DR31" s="42">
        <f t="shared" si="109"/>
        <v>0</v>
      </c>
      <c r="DS31" s="41">
        <f t="shared" si="110"/>
        <v>0</v>
      </c>
      <c r="DT31" s="27">
        <f t="shared" si="110"/>
        <v>0</v>
      </c>
      <c r="DU31" s="42">
        <f t="shared" si="111"/>
        <v>0</v>
      </c>
      <c r="DV31" s="56">
        <f t="shared" si="112"/>
        <v>0</v>
      </c>
      <c r="DW31" s="56">
        <f t="shared" si="69"/>
        <v>0</v>
      </c>
      <c r="DX31" s="56">
        <v>1</v>
      </c>
      <c r="DY31" s="56">
        <v>1</v>
      </c>
      <c r="DZ31" s="56">
        <f t="shared" si="70"/>
        <v>1</v>
      </c>
      <c r="EA31" s="56">
        <f t="shared" si="71"/>
        <v>0</v>
      </c>
      <c r="EB31" s="56">
        <v>1</v>
      </c>
      <c r="EC31" s="56">
        <v>1</v>
      </c>
      <c r="ED31" s="56">
        <f t="shared" si="72"/>
        <v>0.99544764795144158</v>
      </c>
      <c r="EE31" s="56">
        <f t="shared" si="73"/>
        <v>4.552352048558422E-3</v>
      </c>
      <c r="EF31" s="56">
        <v>1</v>
      </c>
      <c r="EG31" s="56">
        <v>1</v>
      </c>
      <c r="EH31" s="56">
        <f t="shared" si="74"/>
        <v>0</v>
      </c>
      <c r="EI31" s="56">
        <f t="shared" si="75"/>
        <v>0</v>
      </c>
      <c r="EJ31" s="56">
        <v>1</v>
      </c>
      <c r="EK31" s="56">
        <v>1</v>
      </c>
      <c r="EL31" s="56">
        <f t="shared" si="76"/>
        <v>0.98958333333333337</v>
      </c>
      <c r="EM31" s="56">
        <f t="shared" si="77"/>
        <v>1.0416666666666666E-2</v>
      </c>
      <c r="EN31" s="56">
        <v>1</v>
      </c>
      <c r="EO31" s="56">
        <v>1</v>
      </c>
      <c r="EP31" s="56">
        <f t="shared" si="78"/>
        <v>1</v>
      </c>
      <c r="EQ31" s="56">
        <f t="shared" si="79"/>
        <v>0</v>
      </c>
      <c r="ER31" s="56">
        <v>1</v>
      </c>
      <c r="ES31" s="56">
        <v>1</v>
      </c>
      <c r="ET31" s="56">
        <f t="shared" si="80"/>
        <v>0.96721311475409832</v>
      </c>
      <c r="EU31" s="56">
        <f t="shared" si="81"/>
        <v>3.2786885245901641E-2</v>
      </c>
      <c r="EV31" s="56">
        <v>1</v>
      </c>
      <c r="EW31" s="56">
        <v>1</v>
      </c>
      <c r="EX31" s="56">
        <f t="shared" si="82"/>
        <v>1</v>
      </c>
      <c r="EY31" s="56">
        <f t="shared" si="83"/>
        <v>0</v>
      </c>
      <c r="EZ31" s="56">
        <v>1</v>
      </c>
      <c r="FA31" s="56">
        <v>1</v>
      </c>
      <c r="FB31" s="56">
        <f t="shared" si="84"/>
        <v>0.99119718309859151</v>
      </c>
      <c r="FC31" s="56">
        <f t="shared" si="85"/>
        <v>8.8028169014084511E-3</v>
      </c>
      <c r="FD31" s="56">
        <v>1</v>
      </c>
      <c r="FE31" s="56">
        <v>1</v>
      </c>
      <c r="FF31" s="56">
        <f t="shared" si="86"/>
        <v>0.9963503649635036</v>
      </c>
      <c r="FG31" s="56">
        <f t="shared" si="87"/>
        <v>3.6496350364963502E-3</v>
      </c>
      <c r="FH31" s="56">
        <v>1</v>
      </c>
      <c r="FI31" s="56">
        <v>1</v>
      </c>
      <c r="FJ31" s="56">
        <f t="shared" si="88"/>
        <v>0.99305555555555558</v>
      </c>
      <c r="FK31" s="56">
        <f t="shared" si="89"/>
        <v>6.9444444444444441E-3</v>
      </c>
      <c r="FL31" s="56">
        <v>1</v>
      </c>
      <c r="FM31" s="56">
        <v>1</v>
      </c>
      <c r="FN31" s="56">
        <f t="shared" si="90"/>
        <v>0.99111900532859676</v>
      </c>
      <c r="FO31" s="56">
        <f t="shared" si="91"/>
        <v>8.8809946714031966E-3</v>
      </c>
      <c r="FP31" s="56">
        <v>1</v>
      </c>
      <c r="FQ31" s="56">
        <v>1</v>
      </c>
      <c r="FR31" s="56">
        <f t="shared" si="92"/>
        <v>1</v>
      </c>
      <c r="FS31" s="56">
        <f t="shared" si="93"/>
        <v>0</v>
      </c>
      <c r="FT31" s="56">
        <v>1</v>
      </c>
      <c r="FU31" s="56">
        <v>1</v>
      </c>
      <c r="FV31" s="56">
        <f t="shared" si="94"/>
        <v>0.98657718120805371</v>
      </c>
      <c r="FW31" s="56">
        <f t="shared" si="95"/>
        <v>1.3422818791946308E-2</v>
      </c>
      <c r="FX31" s="56">
        <v>1</v>
      </c>
      <c r="FY31" s="56">
        <v>1</v>
      </c>
    </row>
    <row r="32" spans="1:183" ht="23.25" customHeight="1" thickBot="1">
      <c r="A32" s="30" t="s">
        <v>22</v>
      </c>
      <c r="B32" s="166"/>
      <c r="C32" s="167"/>
      <c r="D32" s="167"/>
      <c r="E32" s="168"/>
      <c r="F32" s="166"/>
      <c r="G32" s="167"/>
      <c r="H32" s="167"/>
      <c r="I32" s="168"/>
      <c r="J32" s="166"/>
      <c r="K32" s="167"/>
      <c r="L32" s="167"/>
      <c r="M32" s="168"/>
      <c r="N32" s="166"/>
      <c r="O32" s="167"/>
      <c r="P32" s="167"/>
      <c r="Q32" s="168"/>
      <c r="R32" s="166"/>
      <c r="S32" s="167"/>
      <c r="T32" s="167"/>
      <c r="U32" s="168"/>
      <c r="V32" s="166"/>
      <c r="W32" s="167"/>
      <c r="X32" s="167"/>
      <c r="Y32" s="168"/>
      <c r="Z32" s="166"/>
      <c r="AA32" s="167"/>
      <c r="AB32" s="167"/>
      <c r="AC32" s="168"/>
      <c r="AD32" s="166"/>
      <c r="AE32" s="167"/>
      <c r="AF32" s="167"/>
      <c r="AG32" s="171"/>
      <c r="AH32" s="179" t="s">
        <v>23</v>
      </c>
      <c r="AI32" s="177"/>
      <c r="AJ32" s="176" t="s">
        <v>24</v>
      </c>
      <c r="AK32" s="177"/>
      <c r="AL32" s="176" t="s">
        <v>25</v>
      </c>
      <c r="AM32" s="177"/>
      <c r="AN32" s="176" t="s">
        <v>26</v>
      </c>
      <c r="AO32" s="177"/>
      <c r="AP32" s="176" t="s">
        <v>27</v>
      </c>
      <c r="AQ32" s="177"/>
      <c r="AR32" s="176" t="s">
        <v>28</v>
      </c>
      <c r="AS32" s="177"/>
      <c r="AT32" s="176" t="s">
        <v>29</v>
      </c>
      <c r="AU32" s="177"/>
      <c r="AV32" s="176" t="s">
        <v>30</v>
      </c>
      <c r="AW32" s="177"/>
      <c r="AX32" s="206"/>
      <c r="AZ32" s="6"/>
      <c r="BM32" s="55">
        <f t="shared" si="59"/>
        <v>0.74999999999999978</v>
      </c>
      <c r="BN32" s="55"/>
      <c r="BR32" s="27">
        <f t="shared" si="96"/>
        <v>0</v>
      </c>
      <c r="BS32" s="27">
        <f t="shared" si="96"/>
        <v>0</v>
      </c>
      <c r="BT32" s="27">
        <f t="shared" si="96"/>
        <v>0</v>
      </c>
      <c r="BU32" s="27">
        <f t="shared" si="96"/>
        <v>0</v>
      </c>
      <c r="BV32" s="27">
        <f t="shared" si="96"/>
        <v>149</v>
      </c>
      <c r="BW32" s="27">
        <f t="shared" si="96"/>
        <v>0</v>
      </c>
      <c r="BX32" s="27">
        <f t="shared" si="96"/>
        <v>149</v>
      </c>
      <c r="BY32" s="27">
        <f t="shared" si="96"/>
        <v>3</v>
      </c>
      <c r="BZ32" s="27">
        <f t="shared" si="96"/>
        <v>617</v>
      </c>
      <c r="CA32" s="27">
        <f t="shared" si="96"/>
        <v>3</v>
      </c>
      <c r="CB32" s="27">
        <f t="shared" si="96"/>
        <v>620</v>
      </c>
      <c r="CC32" s="27">
        <f t="shared" si="96"/>
        <v>1</v>
      </c>
      <c r="CD32" s="27">
        <f t="shared" si="96"/>
        <v>0</v>
      </c>
      <c r="CE32" s="27">
        <f t="shared" si="96"/>
        <v>0</v>
      </c>
      <c r="CF32" s="27">
        <f t="shared" si="96"/>
        <v>0</v>
      </c>
      <c r="CG32" s="27">
        <f t="shared" si="96"/>
        <v>0</v>
      </c>
      <c r="CH32" s="27">
        <f t="shared" si="96"/>
        <v>479</v>
      </c>
      <c r="CI32" s="27">
        <f t="shared" si="96"/>
        <v>4</v>
      </c>
      <c r="CJ32" s="27">
        <f t="shared" si="96"/>
        <v>483</v>
      </c>
      <c r="CK32" s="27">
        <f t="shared" si="96"/>
        <v>0</v>
      </c>
      <c r="CL32" s="27">
        <f t="shared" si="96"/>
        <v>82</v>
      </c>
      <c r="CM32" s="27">
        <f t="shared" si="96"/>
        <v>0</v>
      </c>
      <c r="CN32" s="27">
        <f t="shared" si="96"/>
        <v>82</v>
      </c>
      <c r="CO32" s="27">
        <f t="shared" si="96"/>
        <v>0</v>
      </c>
      <c r="CP32" s="27">
        <f t="shared" si="96"/>
        <v>49</v>
      </c>
      <c r="CQ32" s="27">
        <f t="shared" si="96"/>
        <v>1</v>
      </c>
      <c r="CR32" s="27">
        <f t="shared" si="96"/>
        <v>50</v>
      </c>
      <c r="CS32" s="27">
        <f t="shared" si="96"/>
        <v>0</v>
      </c>
      <c r="CT32" s="27">
        <f t="shared" si="96"/>
        <v>90</v>
      </c>
      <c r="CU32" s="27">
        <f t="shared" si="96"/>
        <v>0</v>
      </c>
      <c r="CV32" s="27">
        <f t="shared" si="96"/>
        <v>90</v>
      </c>
      <c r="CW32" s="27">
        <f t="shared" si="96"/>
        <v>4</v>
      </c>
      <c r="CX32" s="41">
        <f t="shared" si="96"/>
        <v>0</v>
      </c>
      <c r="CY32" s="27">
        <f t="shared" si="96"/>
        <v>0</v>
      </c>
      <c r="CZ32" s="27">
        <f t="shared" si="97"/>
        <v>0</v>
      </c>
      <c r="DA32" s="41">
        <f t="shared" si="98"/>
        <v>0</v>
      </c>
      <c r="DB32" s="27">
        <f t="shared" si="98"/>
        <v>0</v>
      </c>
      <c r="DC32" s="27">
        <f t="shared" si="99"/>
        <v>0</v>
      </c>
      <c r="DD32" s="41">
        <f t="shared" si="100"/>
        <v>0</v>
      </c>
      <c r="DE32" s="27">
        <f t="shared" si="100"/>
        <v>0</v>
      </c>
      <c r="DF32" s="27">
        <f t="shared" si="101"/>
        <v>0</v>
      </c>
      <c r="DG32" s="41">
        <f t="shared" si="102"/>
        <v>0</v>
      </c>
      <c r="DH32" s="27">
        <f t="shared" si="102"/>
        <v>0</v>
      </c>
      <c r="DI32" s="27">
        <f t="shared" si="103"/>
        <v>0</v>
      </c>
      <c r="DJ32" s="41">
        <f t="shared" si="104"/>
        <v>0</v>
      </c>
      <c r="DK32" s="27">
        <f t="shared" si="104"/>
        <v>0</v>
      </c>
      <c r="DL32" s="42">
        <f t="shared" si="105"/>
        <v>0</v>
      </c>
      <c r="DM32" s="41">
        <f t="shared" si="106"/>
        <v>0</v>
      </c>
      <c r="DN32" s="27">
        <f t="shared" si="106"/>
        <v>0</v>
      </c>
      <c r="DO32" s="42">
        <f t="shared" si="107"/>
        <v>0</v>
      </c>
      <c r="DP32" s="41">
        <f t="shared" si="108"/>
        <v>0</v>
      </c>
      <c r="DQ32" s="27">
        <f t="shared" si="108"/>
        <v>0</v>
      </c>
      <c r="DR32" s="42">
        <f t="shared" si="109"/>
        <v>0</v>
      </c>
      <c r="DS32" s="41">
        <f t="shared" si="110"/>
        <v>0</v>
      </c>
      <c r="DT32" s="27">
        <f t="shared" si="110"/>
        <v>0</v>
      </c>
      <c r="DU32" s="42">
        <f t="shared" si="111"/>
        <v>0</v>
      </c>
      <c r="DV32" s="56">
        <f t="shared" si="112"/>
        <v>0</v>
      </c>
      <c r="DW32" s="56">
        <f t="shared" si="69"/>
        <v>0</v>
      </c>
      <c r="DX32" s="56">
        <v>1</v>
      </c>
      <c r="DY32" s="56">
        <v>1</v>
      </c>
      <c r="DZ32" s="56">
        <f t="shared" si="70"/>
        <v>1</v>
      </c>
      <c r="EA32" s="56">
        <f t="shared" si="71"/>
        <v>0</v>
      </c>
      <c r="EB32" s="56">
        <v>1</v>
      </c>
      <c r="EC32" s="56">
        <v>1</v>
      </c>
      <c r="ED32" s="56">
        <f t="shared" si="72"/>
        <v>0.99516129032258061</v>
      </c>
      <c r="EE32" s="56">
        <f t="shared" si="73"/>
        <v>4.8387096774193551E-3</v>
      </c>
      <c r="EF32" s="56">
        <v>1</v>
      </c>
      <c r="EG32" s="56">
        <v>1</v>
      </c>
      <c r="EH32" s="56">
        <f t="shared" si="74"/>
        <v>0</v>
      </c>
      <c r="EI32" s="56">
        <f t="shared" si="75"/>
        <v>0</v>
      </c>
      <c r="EJ32" s="56">
        <v>1</v>
      </c>
      <c r="EK32" s="56">
        <v>1</v>
      </c>
      <c r="EL32" s="56">
        <f t="shared" si="76"/>
        <v>0.99171842650103514</v>
      </c>
      <c r="EM32" s="56">
        <f t="shared" si="77"/>
        <v>8.2815734989648039E-3</v>
      </c>
      <c r="EN32" s="56">
        <v>1</v>
      </c>
      <c r="EO32" s="56">
        <v>1</v>
      </c>
      <c r="EP32" s="56">
        <f t="shared" si="78"/>
        <v>1</v>
      </c>
      <c r="EQ32" s="56">
        <f t="shared" si="79"/>
        <v>0</v>
      </c>
      <c r="ER32" s="56">
        <v>1</v>
      </c>
      <c r="ES32" s="56">
        <v>1</v>
      </c>
      <c r="ET32" s="56">
        <f t="shared" si="80"/>
        <v>0.98</v>
      </c>
      <c r="EU32" s="56">
        <f t="shared" si="81"/>
        <v>0.02</v>
      </c>
      <c r="EV32" s="56">
        <v>1</v>
      </c>
      <c r="EW32" s="56">
        <v>1</v>
      </c>
      <c r="EX32" s="56">
        <f t="shared" si="82"/>
        <v>1</v>
      </c>
      <c r="EY32" s="56">
        <f t="shared" si="83"/>
        <v>0</v>
      </c>
      <c r="EZ32" s="56">
        <v>1</v>
      </c>
      <c r="FA32" s="56">
        <v>1</v>
      </c>
      <c r="FB32" s="56">
        <f t="shared" si="84"/>
        <v>0.99301919720767884</v>
      </c>
      <c r="FC32" s="56">
        <f t="shared" si="85"/>
        <v>6.9808027923211171E-3</v>
      </c>
      <c r="FD32" s="56">
        <v>1</v>
      </c>
      <c r="FE32" s="56">
        <v>1</v>
      </c>
      <c r="FF32" s="56">
        <f t="shared" si="86"/>
        <v>0.99609882964889462</v>
      </c>
      <c r="FG32" s="56">
        <f t="shared" si="87"/>
        <v>3.9011703511053317E-3</v>
      </c>
      <c r="FH32" s="56">
        <v>1</v>
      </c>
      <c r="FI32" s="56">
        <v>1</v>
      </c>
      <c r="FJ32" s="56">
        <f t="shared" si="88"/>
        <v>0.99402985074626871</v>
      </c>
      <c r="FK32" s="56">
        <f t="shared" si="89"/>
        <v>5.9701492537313433E-3</v>
      </c>
      <c r="FL32" s="56">
        <v>1</v>
      </c>
      <c r="FM32" s="56">
        <v>1</v>
      </c>
      <c r="FN32" s="56">
        <f t="shared" si="90"/>
        <v>0.99292035398230083</v>
      </c>
      <c r="FO32" s="56">
        <f t="shared" si="91"/>
        <v>7.0796460176991149E-3</v>
      </c>
      <c r="FP32" s="56">
        <v>1</v>
      </c>
      <c r="FQ32" s="56">
        <v>1</v>
      </c>
      <c r="FR32" s="56">
        <f t="shared" si="92"/>
        <v>1</v>
      </c>
      <c r="FS32" s="56">
        <f t="shared" si="93"/>
        <v>0</v>
      </c>
      <c r="FT32" s="56">
        <v>1</v>
      </c>
      <c r="FU32" s="56">
        <v>1</v>
      </c>
      <c r="FV32" s="56">
        <f t="shared" si="94"/>
        <v>0.99285714285714288</v>
      </c>
      <c r="FW32" s="56">
        <f t="shared" si="95"/>
        <v>7.1428571428571426E-3</v>
      </c>
      <c r="FX32" s="56">
        <v>1</v>
      </c>
      <c r="FY32" s="56">
        <v>1</v>
      </c>
    </row>
    <row r="33" spans="1:185" s="39" customFormat="1" ht="107.25" customHeight="1" thickBot="1">
      <c r="A33" s="31" t="s">
        <v>37</v>
      </c>
      <c r="B33" s="32" t="s">
        <v>46</v>
      </c>
      <c r="C33" s="32" t="s">
        <v>47</v>
      </c>
      <c r="D33" s="33" t="s">
        <v>38</v>
      </c>
      <c r="E33" s="34" t="s">
        <v>40</v>
      </c>
      <c r="F33" s="32" t="s">
        <v>46</v>
      </c>
      <c r="G33" s="32" t="s">
        <v>47</v>
      </c>
      <c r="H33" s="33" t="s">
        <v>38</v>
      </c>
      <c r="I33" s="34" t="s">
        <v>40</v>
      </c>
      <c r="J33" s="32" t="s">
        <v>46</v>
      </c>
      <c r="K33" s="32" t="s">
        <v>47</v>
      </c>
      <c r="L33" s="33" t="s">
        <v>38</v>
      </c>
      <c r="M33" s="34" t="s">
        <v>40</v>
      </c>
      <c r="N33" s="32" t="s">
        <v>46</v>
      </c>
      <c r="O33" s="32" t="s">
        <v>47</v>
      </c>
      <c r="P33" s="33" t="s">
        <v>38</v>
      </c>
      <c r="Q33" s="34" t="s">
        <v>40</v>
      </c>
      <c r="R33" s="32" t="s">
        <v>46</v>
      </c>
      <c r="S33" s="32" t="s">
        <v>47</v>
      </c>
      <c r="T33" s="33" t="s">
        <v>38</v>
      </c>
      <c r="U33" s="34" t="s">
        <v>40</v>
      </c>
      <c r="V33" s="32" t="s">
        <v>46</v>
      </c>
      <c r="W33" s="32" t="s">
        <v>47</v>
      </c>
      <c r="X33" s="33" t="s">
        <v>38</v>
      </c>
      <c r="Y33" s="34" t="s">
        <v>40</v>
      </c>
      <c r="Z33" s="32" t="s">
        <v>46</v>
      </c>
      <c r="AA33" s="32" t="s">
        <v>47</v>
      </c>
      <c r="AB33" s="33" t="s">
        <v>38</v>
      </c>
      <c r="AC33" s="34" t="s">
        <v>40</v>
      </c>
      <c r="AD33" s="32" t="s">
        <v>46</v>
      </c>
      <c r="AE33" s="32" t="s">
        <v>47</v>
      </c>
      <c r="AF33" s="33" t="s">
        <v>38</v>
      </c>
      <c r="AG33" s="35" t="s">
        <v>40</v>
      </c>
      <c r="AH33" s="36" t="s">
        <v>39</v>
      </c>
      <c r="AI33" s="37" t="s">
        <v>40</v>
      </c>
      <c r="AJ33" s="38" t="s">
        <v>39</v>
      </c>
      <c r="AK33" s="37" t="s">
        <v>40</v>
      </c>
      <c r="AL33" s="38" t="s">
        <v>39</v>
      </c>
      <c r="AM33" s="37" t="s">
        <v>40</v>
      </c>
      <c r="AN33" s="38" t="s">
        <v>39</v>
      </c>
      <c r="AO33" s="37" t="s">
        <v>40</v>
      </c>
      <c r="AP33" s="38" t="s">
        <v>39</v>
      </c>
      <c r="AQ33" s="37" t="s">
        <v>40</v>
      </c>
      <c r="AR33" s="38" t="s">
        <v>39</v>
      </c>
      <c r="AS33" s="37" t="s">
        <v>40</v>
      </c>
      <c r="AT33" s="38" t="s">
        <v>39</v>
      </c>
      <c r="AU33" s="37" t="s">
        <v>40</v>
      </c>
      <c r="AV33" s="38" t="s">
        <v>39</v>
      </c>
      <c r="AW33" s="37" t="s">
        <v>40</v>
      </c>
      <c r="AX33" s="206"/>
      <c r="AY33" s="206"/>
      <c r="BK33" s="40"/>
      <c r="BL33" s="40"/>
      <c r="BM33" s="55">
        <f t="shared" si="59"/>
        <v>0.76041666666666641</v>
      </c>
      <c r="BN33" s="55"/>
      <c r="BO33" s="27"/>
      <c r="BP33" s="27"/>
      <c r="BQ33" s="27"/>
      <c r="BR33" s="27">
        <f t="shared" si="96"/>
        <v>0</v>
      </c>
      <c r="BS33" s="27">
        <f t="shared" si="96"/>
        <v>0</v>
      </c>
      <c r="BT33" s="27">
        <f t="shared" si="96"/>
        <v>0</v>
      </c>
      <c r="BU33" s="27">
        <f t="shared" si="96"/>
        <v>0</v>
      </c>
      <c r="BV33" s="27">
        <f t="shared" si="96"/>
        <v>125</v>
      </c>
      <c r="BW33" s="27">
        <f t="shared" si="96"/>
        <v>0</v>
      </c>
      <c r="BX33" s="27">
        <f t="shared" si="96"/>
        <v>125</v>
      </c>
      <c r="BY33" s="27">
        <f t="shared" si="96"/>
        <v>3</v>
      </c>
      <c r="BZ33" s="27">
        <f t="shared" si="96"/>
        <v>560</v>
      </c>
      <c r="CA33" s="27">
        <f t="shared" si="96"/>
        <v>2</v>
      </c>
      <c r="CB33" s="27">
        <f t="shared" si="96"/>
        <v>562</v>
      </c>
      <c r="CC33" s="27">
        <f t="shared" si="96"/>
        <v>0</v>
      </c>
      <c r="CD33" s="27">
        <f t="shared" si="96"/>
        <v>0</v>
      </c>
      <c r="CE33" s="27">
        <f t="shared" si="96"/>
        <v>0</v>
      </c>
      <c r="CF33" s="27">
        <f t="shared" si="96"/>
        <v>0</v>
      </c>
      <c r="CG33" s="27">
        <f t="shared" si="96"/>
        <v>0</v>
      </c>
      <c r="CH33" s="27">
        <f t="shared" si="96"/>
        <v>468</v>
      </c>
      <c r="CI33" s="27">
        <f t="shared" si="96"/>
        <v>3</v>
      </c>
      <c r="CJ33" s="27">
        <f t="shared" si="96"/>
        <v>471</v>
      </c>
      <c r="CK33" s="27">
        <f t="shared" si="96"/>
        <v>0</v>
      </c>
      <c r="CL33" s="27">
        <f t="shared" si="96"/>
        <v>89</v>
      </c>
      <c r="CM33" s="27">
        <f t="shared" si="96"/>
        <v>0</v>
      </c>
      <c r="CN33" s="27">
        <f t="shared" si="96"/>
        <v>89</v>
      </c>
      <c r="CO33" s="27">
        <f t="shared" si="96"/>
        <v>0</v>
      </c>
      <c r="CP33" s="27">
        <f t="shared" si="96"/>
        <v>49</v>
      </c>
      <c r="CQ33" s="27">
        <f t="shared" si="96"/>
        <v>0</v>
      </c>
      <c r="CR33" s="27">
        <f t="shared" si="96"/>
        <v>49</v>
      </c>
      <c r="CS33" s="27">
        <f t="shared" si="96"/>
        <v>0</v>
      </c>
      <c r="CT33" s="27">
        <f t="shared" si="96"/>
        <v>81</v>
      </c>
      <c r="CU33" s="27">
        <f t="shared" si="96"/>
        <v>0</v>
      </c>
      <c r="CV33" s="27">
        <f t="shared" si="96"/>
        <v>81</v>
      </c>
      <c r="CW33" s="27">
        <f t="shared" si="96"/>
        <v>2</v>
      </c>
      <c r="CX33" s="41">
        <f t="shared" si="96"/>
        <v>0</v>
      </c>
      <c r="CY33" s="27">
        <f t="shared" si="96"/>
        <v>0</v>
      </c>
      <c r="CZ33" s="27">
        <f t="shared" si="97"/>
        <v>0</v>
      </c>
      <c r="DA33" s="41">
        <f t="shared" si="98"/>
        <v>0</v>
      </c>
      <c r="DB33" s="27">
        <f t="shared" si="98"/>
        <v>0</v>
      </c>
      <c r="DC33" s="27">
        <f t="shared" si="99"/>
        <v>0</v>
      </c>
      <c r="DD33" s="41">
        <f t="shared" si="100"/>
        <v>0</v>
      </c>
      <c r="DE33" s="27">
        <f t="shared" si="100"/>
        <v>0</v>
      </c>
      <c r="DF33" s="27">
        <f t="shared" si="101"/>
        <v>0</v>
      </c>
      <c r="DG33" s="41">
        <f t="shared" si="102"/>
        <v>0</v>
      </c>
      <c r="DH33" s="27">
        <f t="shared" si="102"/>
        <v>0</v>
      </c>
      <c r="DI33" s="27">
        <f t="shared" si="103"/>
        <v>0</v>
      </c>
      <c r="DJ33" s="41">
        <f t="shared" si="104"/>
        <v>0</v>
      </c>
      <c r="DK33" s="27">
        <f t="shared" si="104"/>
        <v>0</v>
      </c>
      <c r="DL33" s="42">
        <f t="shared" si="105"/>
        <v>0</v>
      </c>
      <c r="DM33" s="41">
        <f t="shared" si="106"/>
        <v>0</v>
      </c>
      <c r="DN33" s="27">
        <f t="shared" si="106"/>
        <v>0</v>
      </c>
      <c r="DO33" s="42">
        <f t="shared" si="107"/>
        <v>0</v>
      </c>
      <c r="DP33" s="41">
        <f t="shared" si="108"/>
        <v>0</v>
      </c>
      <c r="DQ33" s="27">
        <f t="shared" si="108"/>
        <v>0</v>
      </c>
      <c r="DR33" s="42">
        <f t="shared" si="109"/>
        <v>0</v>
      </c>
      <c r="DS33" s="41">
        <f t="shared" si="110"/>
        <v>0</v>
      </c>
      <c r="DT33" s="27">
        <f t="shared" si="110"/>
        <v>0</v>
      </c>
      <c r="DU33" s="42">
        <f t="shared" si="111"/>
        <v>0</v>
      </c>
      <c r="DV33" s="56">
        <f t="shared" si="112"/>
        <v>0</v>
      </c>
      <c r="DW33" s="56">
        <f t="shared" si="69"/>
        <v>0</v>
      </c>
      <c r="DX33" s="56">
        <v>1</v>
      </c>
      <c r="DY33" s="56">
        <v>1</v>
      </c>
      <c r="DZ33" s="56">
        <f t="shared" si="70"/>
        <v>1</v>
      </c>
      <c r="EA33" s="56">
        <f t="shared" si="71"/>
        <v>0</v>
      </c>
      <c r="EB33" s="56">
        <v>1</v>
      </c>
      <c r="EC33" s="56">
        <v>1</v>
      </c>
      <c r="ED33" s="56">
        <f t="shared" si="72"/>
        <v>0.99644128113879005</v>
      </c>
      <c r="EE33" s="56">
        <f t="shared" si="73"/>
        <v>3.5587188612099642E-3</v>
      </c>
      <c r="EF33" s="56">
        <v>1</v>
      </c>
      <c r="EG33" s="56">
        <v>1</v>
      </c>
      <c r="EH33" s="56">
        <f t="shared" si="74"/>
        <v>0</v>
      </c>
      <c r="EI33" s="56">
        <f t="shared" si="75"/>
        <v>0</v>
      </c>
      <c r="EJ33" s="56">
        <v>1</v>
      </c>
      <c r="EK33" s="56">
        <v>1</v>
      </c>
      <c r="EL33" s="56">
        <f t="shared" si="76"/>
        <v>0.99363057324840764</v>
      </c>
      <c r="EM33" s="56">
        <f t="shared" si="77"/>
        <v>6.369426751592357E-3</v>
      </c>
      <c r="EN33" s="56">
        <v>1</v>
      </c>
      <c r="EO33" s="56">
        <v>1</v>
      </c>
      <c r="EP33" s="56">
        <f t="shared" si="78"/>
        <v>1</v>
      </c>
      <c r="EQ33" s="56">
        <f t="shared" si="79"/>
        <v>0</v>
      </c>
      <c r="ER33" s="56">
        <v>1</v>
      </c>
      <c r="ES33" s="56">
        <v>1</v>
      </c>
      <c r="ET33" s="56">
        <f t="shared" si="80"/>
        <v>1</v>
      </c>
      <c r="EU33" s="56">
        <f t="shared" si="81"/>
        <v>0</v>
      </c>
      <c r="EV33" s="56">
        <v>1</v>
      </c>
      <c r="EW33" s="56">
        <v>1</v>
      </c>
      <c r="EX33" s="56">
        <f t="shared" si="82"/>
        <v>1</v>
      </c>
      <c r="EY33" s="56">
        <f t="shared" si="83"/>
        <v>0</v>
      </c>
      <c r="EZ33" s="56">
        <v>1</v>
      </c>
      <c r="FA33" s="56">
        <v>1</v>
      </c>
      <c r="FB33" s="56">
        <f t="shared" si="84"/>
        <v>0.99456521739130432</v>
      </c>
      <c r="FC33" s="56">
        <f t="shared" si="85"/>
        <v>5.434782608695652E-3</v>
      </c>
      <c r="FD33" s="56">
        <v>1</v>
      </c>
      <c r="FE33" s="56">
        <v>1</v>
      </c>
      <c r="FF33" s="56">
        <f t="shared" si="86"/>
        <v>0.99708879184861721</v>
      </c>
      <c r="FG33" s="56">
        <f t="shared" si="87"/>
        <v>2.911208151382824E-3</v>
      </c>
      <c r="FH33" s="56">
        <v>1</v>
      </c>
      <c r="FI33" s="56">
        <v>1</v>
      </c>
      <c r="FJ33" s="56">
        <f t="shared" si="88"/>
        <v>0.99672667757774136</v>
      </c>
      <c r="FK33" s="56">
        <f t="shared" si="89"/>
        <v>3.2733224222585926E-3</v>
      </c>
      <c r="FL33" s="56">
        <v>1</v>
      </c>
      <c r="FM33" s="56">
        <v>1</v>
      </c>
      <c r="FN33" s="56">
        <f t="shared" si="90"/>
        <v>0.99464285714285716</v>
      </c>
      <c r="FO33" s="56">
        <f t="shared" si="91"/>
        <v>5.3571428571428572E-3</v>
      </c>
      <c r="FP33" s="56">
        <v>1</v>
      </c>
      <c r="FQ33" s="56">
        <v>1</v>
      </c>
      <c r="FR33" s="56">
        <f t="shared" si="92"/>
        <v>1</v>
      </c>
      <c r="FS33" s="56">
        <f t="shared" si="93"/>
        <v>0</v>
      </c>
      <c r="FT33" s="56">
        <v>1</v>
      </c>
      <c r="FU33" s="56">
        <v>1</v>
      </c>
      <c r="FV33" s="56">
        <f t="shared" si="94"/>
        <v>1</v>
      </c>
      <c r="FW33" s="56">
        <f t="shared" si="95"/>
        <v>0</v>
      </c>
      <c r="FX33" s="56">
        <v>1</v>
      </c>
      <c r="FY33" s="56">
        <v>1</v>
      </c>
      <c r="FZ33" s="27"/>
      <c r="GA33" s="40"/>
    </row>
    <row r="34" spans="1:185" s="54" customFormat="1" ht="21" customHeight="1">
      <c r="A34" s="43">
        <v>0.65625</v>
      </c>
      <c r="B34" s="44">
        <v>0</v>
      </c>
      <c r="C34" s="45">
        <v>0</v>
      </c>
      <c r="D34" s="46">
        <f>SUM(B34:C34)</f>
        <v>0</v>
      </c>
      <c r="E34" s="47">
        <v>0</v>
      </c>
      <c r="F34" s="45">
        <v>36</v>
      </c>
      <c r="G34" s="45">
        <v>1</v>
      </c>
      <c r="H34" s="46">
        <f>SUM(F34:G34)</f>
        <v>37</v>
      </c>
      <c r="I34" s="47">
        <v>0</v>
      </c>
      <c r="J34" s="45">
        <v>135</v>
      </c>
      <c r="K34" s="45">
        <v>1</v>
      </c>
      <c r="L34" s="46">
        <f>SUM(J34:K34)</f>
        <v>136</v>
      </c>
      <c r="M34" s="47">
        <v>1</v>
      </c>
      <c r="N34" s="48">
        <v>0</v>
      </c>
      <c r="O34" s="45">
        <v>0</v>
      </c>
      <c r="P34" s="46">
        <f>SUM(N34:O34)</f>
        <v>0</v>
      </c>
      <c r="Q34" s="47">
        <v>0</v>
      </c>
      <c r="R34" s="45">
        <v>130</v>
      </c>
      <c r="S34" s="45">
        <v>0</v>
      </c>
      <c r="T34" s="46">
        <f>SUM(R34:S34)</f>
        <v>130</v>
      </c>
      <c r="U34" s="47">
        <v>0</v>
      </c>
      <c r="V34" s="45">
        <v>18</v>
      </c>
      <c r="W34" s="45">
        <v>0</v>
      </c>
      <c r="X34" s="46">
        <f>SUM(V34:W34)</f>
        <v>18</v>
      </c>
      <c r="Y34" s="47">
        <v>0</v>
      </c>
      <c r="Z34" s="45">
        <v>9</v>
      </c>
      <c r="AA34" s="45">
        <v>1</v>
      </c>
      <c r="AB34" s="46">
        <f>SUM(Z34:AA34)</f>
        <v>10</v>
      </c>
      <c r="AC34" s="47">
        <v>0</v>
      </c>
      <c r="AD34" s="45">
        <v>19</v>
      </c>
      <c r="AE34" s="45">
        <v>1</v>
      </c>
      <c r="AF34" s="46">
        <f>SUM(AD34:AE34)</f>
        <v>20</v>
      </c>
      <c r="AG34" s="49">
        <v>0</v>
      </c>
      <c r="AH34" s="50">
        <v>0</v>
      </c>
      <c r="AI34" s="51">
        <v>0</v>
      </c>
      <c r="AJ34" s="52">
        <v>0</v>
      </c>
      <c r="AK34" s="53">
        <v>0</v>
      </c>
      <c r="AL34" s="52">
        <v>0</v>
      </c>
      <c r="AM34" s="53">
        <v>0</v>
      </c>
      <c r="AN34" s="52">
        <v>0</v>
      </c>
      <c r="AO34" s="53">
        <v>0</v>
      </c>
      <c r="AP34" s="52">
        <v>0</v>
      </c>
      <c r="AQ34" s="53">
        <v>0</v>
      </c>
      <c r="AR34" s="52">
        <v>0</v>
      </c>
      <c r="AS34" s="53">
        <v>0</v>
      </c>
      <c r="AT34" s="52">
        <v>0</v>
      </c>
      <c r="AU34" s="53">
        <v>0</v>
      </c>
      <c r="AV34" s="52">
        <v>0</v>
      </c>
      <c r="AW34" s="53">
        <v>0</v>
      </c>
      <c r="AX34" s="211"/>
      <c r="AY34" s="206"/>
      <c r="AZ34" s="206"/>
      <c r="BK34" s="27"/>
      <c r="BL34" s="27"/>
      <c r="BM34" s="55">
        <f t="shared" si="59"/>
        <v>0.77083333333333304</v>
      </c>
      <c r="BN34" s="55"/>
      <c r="BO34" s="27"/>
      <c r="BP34" s="27"/>
      <c r="BQ34" s="27"/>
      <c r="BR34" s="27">
        <f t="shared" si="96"/>
        <v>0</v>
      </c>
      <c r="BS34" s="27">
        <f>SUM(C42:C45)</f>
        <v>0</v>
      </c>
      <c r="BT34" s="27">
        <f t="shared" si="96"/>
        <v>0</v>
      </c>
      <c r="BU34" s="27">
        <f t="shared" si="96"/>
        <v>0</v>
      </c>
      <c r="BV34" s="27">
        <f t="shared" si="96"/>
        <v>101</v>
      </c>
      <c r="BW34" s="27">
        <f t="shared" si="96"/>
        <v>0</v>
      </c>
      <c r="BX34" s="27">
        <f t="shared" si="96"/>
        <v>101</v>
      </c>
      <c r="BY34" s="27">
        <f t="shared" si="96"/>
        <v>3</v>
      </c>
      <c r="BZ34" s="27">
        <f t="shared" si="96"/>
        <v>447</v>
      </c>
      <c r="CA34" s="27">
        <f t="shared" si="96"/>
        <v>1</v>
      </c>
      <c r="CB34" s="27">
        <f t="shared" si="96"/>
        <v>448</v>
      </c>
      <c r="CC34" s="27">
        <f t="shared" si="96"/>
        <v>1</v>
      </c>
      <c r="CD34" s="27">
        <f t="shared" si="96"/>
        <v>0</v>
      </c>
      <c r="CE34" s="27">
        <f t="shared" si="96"/>
        <v>0</v>
      </c>
      <c r="CF34" s="27">
        <f t="shared" si="96"/>
        <v>0</v>
      </c>
      <c r="CG34" s="27">
        <f t="shared" si="96"/>
        <v>0</v>
      </c>
      <c r="CH34" s="27">
        <f t="shared" si="96"/>
        <v>455</v>
      </c>
      <c r="CI34" s="27">
        <f t="shared" si="96"/>
        <v>3</v>
      </c>
      <c r="CJ34" s="27">
        <f t="shared" ref="CJ34:CY34" si="115">SUM(T42:T45)</f>
        <v>458</v>
      </c>
      <c r="CK34" s="27">
        <f t="shared" si="115"/>
        <v>0</v>
      </c>
      <c r="CL34" s="27">
        <f t="shared" si="115"/>
        <v>78</v>
      </c>
      <c r="CM34" s="27">
        <f t="shared" si="115"/>
        <v>0</v>
      </c>
      <c r="CN34" s="27">
        <f t="shared" si="115"/>
        <v>78</v>
      </c>
      <c r="CO34" s="27">
        <f t="shared" si="115"/>
        <v>0</v>
      </c>
      <c r="CP34" s="27">
        <f t="shared" si="115"/>
        <v>43</v>
      </c>
      <c r="CQ34" s="27">
        <f t="shared" si="115"/>
        <v>0</v>
      </c>
      <c r="CR34" s="27">
        <f t="shared" si="115"/>
        <v>43</v>
      </c>
      <c r="CS34" s="27">
        <f t="shared" si="115"/>
        <v>0</v>
      </c>
      <c r="CT34" s="27">
        <f t="shared" si="115"/>
        <v>83</v>
      </c>
      <c r="CU34" s="27">
        <f t="shared" si="115"/>
        <v>0</v>
      </c>
      <c r="CV34" s="27">
        <f t="shared" si="115"/>
        <v>83</v>
      </c>
      <c r="CW34" s="27">
        <f t="shared" si="115"/>
        <v>1</v>
      </c>
      <c r="CX34" s="41">
        <f t="shared" si="115"/>
        <v>0</v>
      </c>
      <c r="CY34" s="27">
        <f t="shared" si="115"/>
        <v>0</v>
      </c>
      <c r="CZ34" s="27">
        <f t="shared" si="97"/>
        <v>0</v>
      </c>
      <c r="DA34" s="41">
        <f t="shared" si="98"/>
        <v>0</v>
      </c>
      <c r="DB34" s="27">
        <f t="shared" si="98"/>
        <v>0</v>
      </c>
      <c r="DC34" s="27">
        <f t="shared" si="99"/>
        <v>0</v>
      </c>
      <c r="DD34" s="41">
        <f t="shared" si="100"/>
        <v>0</v>
      </c>
      <c r="DE34" s="27">
        <f t="shared" si="100"/>
        <v>0</v>
      </c>
      <c r="DF34" s="27">
        <f t="shared" si="101"/>
        <v>0</v>
      </c>
      <c r="DG34" s="41">
        <f t="shared" si="102"/>
        <v>0</v>
      </c>
      <c r="DH34" s="27">
        <f t="shared" si="102"/>
        <v>0</v>
      </c>
      <c r="DI34" s="27">
        <f t="shared" si="103"/>
        <v>0</v>
      </c>
      <c r="DJ34" s="41">
        <f t="shared" si="104"/>
        <v>0</v>
      </c>
      <c r="DK34" s="27">
        <f t="shared" si="104"/>
        <v>0</v>
      </c>
      <c r="DL34" s="42">
        <f t="shared" si="105"/>
        <v>0</v>
      </c>
      <c r="DM34" s="41">
        <f t="shared" si="106"/>
        <v>0</v>
      </c>
      <c r="DN34" s="27">
        <f t="shared" si="106"/>
        <v>0</v>
      </c>
      <c r="DO34" s="42">
        <f t="shared" si="107"/>
        <v>0</v>
      </c>
      <c r="DP34" s="41">
        <f t="shared" si="108"/>
        <v>0</v>
      </c>
      <c r="DQ34" s="27">
        <f t="shared" si="108"/>
        <v>0</v>
      </c>
      <c r="DR34" s="42">
        <f t="shared" si="109"/>
        <v>0</v>
      </c>
      <c r="DS34" s="41">
        <f t="shared" si="110"/>
        <v>0</v>
      </c>
      <c r="DT34" s="27">
        <f t="shared" si="110"/>
        <v>0</v>
      </c>
      <c r="DU34" s="42">
        <f t="shared" si="111"/>
        <v>0</v>
      </c>
      <c r="DV34" s="56">
        <f t="shared" si="112"/>
        <v>0</v>
      </c>
      <c r="DW34" s="56">
        <f t="shared" si="69"/>
        <v>0</v>
      </c>
      <c r="DX34" s="56">
        <v>1</v>
      </c>
      <c r="DY34" s="56">
        <v>1</v>
      </c>
      <c r="DZ34" s="56">
        <f t="shared" si="70"/>
        <v>1</v>
      </c>
      <c r="EA34" s="56">
        <f t="shared" si="71"/>
        <v>0</v>
      </c>
      <c r="EB34" s="56">
        <v>1</v>
      </c>
      <c r="EC34" s="56">
        <v>1</v>
      </c>
      <c r="ED34" s="56">
        <f t="shared" si="72"/>
        <v>0.9977678571428571</v>
      </c>
      <c r="EE34" s="56">
        <f t="shared" si="73"/>
        <v>2.232142857142857E-3</v>
      </c>
      <c r="EF34" s="56">
        <v>1</v>
      </c>
      <c r="EG34" s="56">
        <v>1</v>
      </c>
      <c r="EH34" s="56">
        <f t="shared" si="74"/>
        <v>0</v>
      </c>
      <c r="EI34" s="56">
        <f t="shared" si="75"/>
        <v>0</v>
      </c>
      <c r="EJ34" s="56">
        <v>1</v>
      </c>
      <c r="EK34" s="56">
        <v>1</v>
      </c>
      <c r="EL34" s="56">
        <f t="shared" si="76"/>
        <v>0.99344978165938869</v>
      </c>
      <c r="EM34" s="56">
        <f t="shared" si="77"/>
        <v>6.5502183406113534E-3</v>
      </c>
      <c r="EN34" s="56">
        <v>1</v>
      </c>
      <c r="EO34" s="56">
        <v>1</v>
      </c>
      <c r="EP34" s="56">
        <f t="shared" si="78"/>
        <v>1</v>
      </c>
      <c r="EQ34" s="56">
        <f t="shared" si="79"/>
        <v>0</v>
      </c>
      <c r="ER34" s="56">
        <v>1</v>
      </c>
      <c r="ES34" s="56">
        <v>1</v>
      </c>
      <c r="ET34" s="56">
        <f t="shared" si="80"/>
        <v>1</v>
      </c>
      <c r="EU34" s="56">
        <f t="shared" si="81"/>
        <v>0</v>
      </c>
      <c r="EV34" s="56">
        <v>1</v>
      </c>
      <c r="EW34" s="56">
        <v>1</v>
      </c>
      <c r="EX34" s="56">
        <f t="shared" si="82"/>
        <v>1</v>
      </c>
      <c r="EY34" s="56">
        <f t="shared" si="83"/>
        <v>0</v>
      </c>
      <c r="EZ34" s="56">
        <v>1</v>
      </c>
      <c r="FA34" s="56">
        <v>1</v>
      </c>
      <c r="FB34" s="56">
        <f t="shared" si="84"/>
        <v>0.99445471349353054</v>
      </c>
      <c r="FC34" s="56">
        <f t="shared" si="85"/>
        <v>5.5452865064695009E-3</v>
      </c>
      <c r="FD34" s="56">
        <v>1</v>
      </c>
      <c r="FE34" s="56">
        <v>1</v>
      </c>
      <c r="FF34" s="56">
        <f t="shared" si="86"/>
        <v>0.99817850637522765</v>
      </c>
      <c r="FG34" s="56">
        <f t="shared" si="87"/>
        <v>1.8214936247723133E-3</v>
      </c>
      <c r="FH34" s="56">
        <v>1</v>
      </c>
      <c r="FI34" s="56">
        <v>1</v>
      </c>
      <c r="FJ34" s="56">
        <f t="shared" si="88"/>
        <v>0.99796334012219956</v>
      </c>
      <c r="FK34" s="56">
        <f t="shared" si="89"/>
        <v>2.0366598778004071E-3</v>
      </c>
      <c r="FL34" s="56">
        <v>1</v>
      </c>
      <c r="FM34" s="56">
        <v>1</v>
      </c>
      <c r="FN34" s="56">
        <f t="shared" si="90"/>
        <v>0.99440298507462688</v>
      </c>
      <c r="FO34" s="56">
        <f t="shared" si="91"/>
        <v>5.597014925373134E-3</v>
      </c>
      <c r="FP34" s="56">
        <v>1</v>
      </c>
      <c r="FQ34" s="56">
        <v>1</v>
      </c>
      <c r="FR34" s="56">
        <f t="shared" si="92"/>
        <v>1</v>
      </c>
      <c r="FS34" s="56">
        <f t="shared" si="93"/>
        <v>0</v>
      </c>
      <c r="FT34" s="56">
        <v>1</v>
      </c>
      <c r="FU34" s="56">
        <v>1</v>
      </c>
      <c r="FV34" s="56">
        <f t="shared" si="94"/>
        <v>1</v>
      </c>
      <c r="FW34" s="56">
        <f t="shared" si="95"/>
        <v>0</v>
      </c>
      <c r="FX34" s="56">
        <v>1</v>
      </c>
      <c r="FY34" s="56">
        <v>1</v>
      </c>
      <c r="FZ34" s="27"/>
      <c r="GA34" s="27"/>
    </row>
    <row r="35" spans="1:185" s="54" customFormat="1" ht="21" customHeight="1">
      <c r="A35" s="57">
        <f>A34+TIME(0,15,0)</f>
        <v>0.66666666666666663</v>
      </c>
      <c r="B35" s="44">
        <v>0</v>
      </c>
      <c r="C35" s="45">
        <v>0</v>
      </c>
      <c r="D35" s="46">
        <f t="shared" ref="D35:D45" si="116">SUM(B35:C35)</f>
        <v>0</v>
      </c>
      <c r="E35" s="47">
        <v>0</v>
      </c>
      <c r="F35" s="45">
        <v>23</v>
      </c>
      <c r="G35" s="45">
        <v>0</v>
      </c>
      <c r="H35" s="46">
        <f t="shared" ref="H35:H45" si="117">SUM(F35:G35)</f>
        <v>23</v>
      </c>
      <c r="I35" s="47">
        <v>0</v>
      </c>
      <c r="J35" s="45">
        <v>115</v>
      </c>
      <c r="K35" s="45">
        <v>1</v>
      </c>
      <c r="L35" s="46">
        <f t="shared" ref="L35:L45" si="118">SUM(J35:K35)</f>
        <v>116</v>
      </c>
      <c r="M35" s="47">
        <v>0</v>
      </c>
      <c r="N35" s="48">
        <v>0</v>
      </c>
      <c r="O35" s="45">
        <v>0</v>
      </c>
      <c r="P35" s="46">
        <f t="shared" ref="P35:P45" si="119">SUM(N35:O35)</f>
        <v>0</v>
      </c>
      <c r="Q35" s="47">
        <v>0</v>
      </c>
      <c r="R35" s="45">
        <v>130</v>
      </c>
      <c r="S35" s="45">
        <v>0</v>
      </c>
      <c r="T35" s="46">
        <f t="shared" ref="T35:T45" si="120">SUM(R35:S35)</f>
        <v>130</v>
      </c>
      <c r="U35" s="47">
        <v>0</v>
      </c>
      <c r="V35" s="45">
        <v>16</v>
      </c>
      <c r="W35" s="45">
        <v>1</v>
      </c>
      <c r="X35" s="46">
        <f t="shared" ref="X35:X45" si="121">SUM(V35:W35)</f>
        <v>17</v>
      </c>
      <c r="Y35" s="47">
        <v>0</v>
      </c>
      <c r="Z35" s="45">
        <v>19</v>
      </c>
      <c r="AA35" s="45">
        <v>0</v>
      </c>
      <c r="AB35" s="46">
        <f t="shared" ref="AB35:AB45" si="122">SUM(Z35:AA35)</f>
        <v>19</v>
      </c>
      <c r="AC35" s="47">
        <v>0</v>
      </c>
      <c r="AD35" s="45">
        <v>12</v>
      </c>
      <c r="AE35" s="45">
        <v>0</v>
      </c>
      <c r="AF35" s="46">
        <f t="shared" ref="AF35:AF45" si="123">SUM(AD35:AE35)</f>
        <v>12</v>
      </c>
      <c r="AG35" s="49">
        <v>0</v>
      </c>
      <c r="AH35" s="58">
        <v>0</v>
      </c>
      <c r="AI35" s="49">
        <v>0</v>
      </c>
      <c r="AJ35" s="44">
        <v>0</v>
      </c>
      <c r="AK35" s="59">
        <v>0</v>
      </c>
      <c r="AL35" s="44">
        <v>0</v>
      </c>
      <c r="AM35" s="59">
        <v>0</v>
      </c>
      <c r="AN35" s="44">
        <v>0</v>
      </c>
      <c r="AO35" s="59">
        <v>0</v>
      </c>
      <c r="AP35" s="44">
        <v>0</v>
      </c>
      <c r="AQ35" s="59">
        <v>0</v>
      </c>
      <c r="AR35" s="44">
        <v>0</v>
      </c>
      <c r="AS35" s="59">
        <v>0</v>
      </c>
      <c r="AT35" s="44">
        <v>0</v>
      </c>
      <c r="AU35" s="59">
        <v>0</v>
      </c>
      <c r="AV35" s="44">
        <v>0</v>
      </c>
      <c r="AW35" s="59">
        <v>0</v>
      </c>
      <c r="AX35" s="211"/>
      <c r="AY35" s="206"/>
      <c r="AZ35" s="206"/>
      <c r="BK35" s="27"/>
      <c r="BL35" s="27"/>
      <c r="BM35" s="60" t="s">
        <v>53</v>
      </c>
      <c r="BN35" s="60"/>
      <c r="BO35" s="60"/>
      <c r="BP35" s="60"/>
      <c r="BQ35" s="60"/>
      <c r="BR35" s="60">
        <f t="shared" ref="BR35:CW35" si="124">B46</f>
        <v>0</v>
      </c>
      <c r="BS35" s="60">
        <f t="shared" si="124"/>
        <v>0</v>
      </c>
      <c r="BT35" s="60">
        <f t="shared" si="124"/>
        <v>0</v>
      </c>
      <c r="BU35" s="60">
        <f t="shared" si="124"/>
        <v>0</v>
      </c>
      <c r="BV35" s="60">
        <f t="shared" si="124"/>
        <v>373</v>
      </c>
      <c r="BW35" s="60">
        <f t="shared" si="124"/>
        <v>2</v>
      </c>
      <c r="BX35" s="60">
        <f t="shared" si="124"/>
        <v>375</v>
      </c>
      <c r="BY35" s="60">
        <f t="shared" si="124"/>
        <v>5</v>
      </c>
      <c r="BZ35" s="60">
        <f t="shared" si="124"/>
        <v>1648</v>
      </c>
      <c r="CA35" s="60">
        <f t="shared" si="124"/>
        <v>13</v>
      </c>
      <c r="CB35" s="60">
        <f t="shared" si="124"/>
        <v>1661</v>
      </c>
      <c r="CC35" s="60">
        <f t="shared" si="124"/>
        <v>6</v>
      </c>
      <c r="CD35" s="60">
        <f t="shared" si="124"/>
        <v>0</v>
      </c>
      <c r="CE35" s="60">
        <f t="shared" si="124"/>
        <v>0</v>
      </c>
      <c r="CF35" s="60">
        <f t="shared" si="124"/>
        <v>0</v>
      </c>
      <c r="CG35" s="60">
        <f t="shared" si="124"/>
        <v>0</v>
      </c>
      <c r="CH35" s="60">
        <f t="shared" si="124"/>
        <v>1503</v>
      </c>
      <c r="CI35" s="60">
        <f t="shared" si="124"/>
        <v>13</v>
      </c>
      <c r="CJ35" s="60">
        <f t="shared" si="124"/>
        <v>1516</v>
      </c>
      <c r="CK35" s="60">
        <f t="shared" si="124"/>
        <v>0</v>
      </c>
      <c r="CL35" s="60">
        <f t="shared" si="124"/>
        <v>248</v>
      </c>
      <c r="CM35" s="60">
        <f t="shared" si="124"/>
        <v>3</v>
      </c>
      <c r="CN35" s="60">
        <f t="shared" si="124"/>
        <v>251</v>
      </c>
      <c r="CO35" s="60">
        <f t="shared" si="124"/>
        <v>0</v>
      </c>
      <c r="CP35" s="60">
        <f t="shared" si="124"/>
        <v>170</v>
      </c>
      <c r="CQ35" s="60">
        <f t="shared" si="124"/>
        <v>4</v>
      </c>
      <c r="CR35" s="60">
        <f t="shared" si="124"/>
        <v>174</v>
      </c>
      <c r="CS35" s="60">
        <f t="shared" si="124"/>
        <v>0</v>
      </c>
      <c r="CT35" s="60">
        <f t="shared" si="124"/>
        <v>225</v>
      </c>
      <c r="CU35" s="60">
        <f t="shared" si="124"/>
        <v>2</v>
      </c>
      <c r="CV35" s="60">
        <f t="shared" si="124"/>
        <v>227</v>
      </c>
      <c r="CW35" s="60">
        <f t="shared" si="124"/>
        <v>7</v>
      </c>
      <c r="CX35" s="61">
        <f>SUM(AH46:AH46)</f>
        <v>0</v>
      </c>
      <c r="CY35" s="60">
        <f>SUM(AI46:AI46)</f>
        <v>0</v>
      </c>
      <c r="CZ35" s="60">
        <f t="shared" ref="CZ35" si="125">SUM(CX35:CY35)</f>
        <v>0</v>
      </c>
      <c r="DA35" s="61">
        <f>SUM(AJ46:AJ46)</f>
        <v>0</v>
      </c>
      <c r="DB35" s="60">
        <f>SUM(AK46:AK46)</f>
        <v>0</v>
      </c>
      <c r="DC35" s="60">
        <f t="shared" ref="DC35" si="126">SUM(DA35:DB35)</f>
        <v>0</v>
      </c>
      <c r="DD35" s="61">
        <f>SUM(AL46:AL46)</f>
        <v>0</v>
      </c>
      <c r="DE35" s="60">
        <f>SUM(AM46:AM46)</f>
        <v>0</v>
      </c>
      <c r="DF35" s="60">
        <f t="shared" ref="DF35" si="127">SUM(DD35:DE35)</f>
        <v>0</v>
      </c>
      <c r="DG35" s="61">
        <f>SUM(AN46:AN46)</f>
        <v>0</v>
      </c>
      <c r="DH35" s="60">
        <f>SUM(AO46:AO46)</f>
        <v>0</v>
      </c>
      <c r="DI35" s="60">
        <f t="shared" ref="DI35" si="128">SUM(DG35:DH35)</f>
        <v>0</v>
      </c>
      <c r="DJ35" s="61">
        <f>SUM(AP46:AP46)</f>
        <v>0</v>
      </c>
      <c r="DK35" s="60">
        <f>SUM(AQ46:AQ46)</f>
        <v>0</v>
      </c>
      <c r="DL35" s="62">
        <f t="shared" ref="DL35" si="129">SUM(DJ35:DK35)</f>
        <v>0</v>
      </c>
      <c r="DM35" s="61">
        <f>SUM(AR46:AR46)</f>
        <v>0</v>
      </c>
      <c r="DN35" s="60">
        <f>SUM(AS46:AS46)</f>
        <v>0</v>
      </c>
      <c r="DO35" s="62">
        <f t="shared" ref="DO35" si="130">SUM(DM35:DN35)</f>
        <v>0</v>
      </c>
      <c r="DP35" s="61">
        <f>SUM(AT46:AT46)</f>
        <v>0</v>
      </c>
      <c r="DQ35" s="60">
        <f>SUM(AU46:AU46)</f>
        <v>0</v>
      </c>
      <c r="DR35" s="62">
        <f t="shared" ref="DR35" si="131">SUM(DP35:DQ35)</f>
        <v>0</v>
      </c>
      <c r="DS35" s="61">
        <f>SUM(AV46:AV46)</f>
        <v>0</v>
      </c>
      <c r="DT35" s="60">
        <f>SUM(AW46:AW46)</f>
        <v>0</v>
      </c>
      <c r="DU35" s="62">
        <f t="shared" ref="DU35" si="132">SUM(DS35:DT35)</f>
        <v>0</v>
      </c>
      <c r="DV35" s="63">
        <f>IF(ISERROR(SUM(B46)/SUM(D46)),0,SUM(B46)/SUM(D46))</f>
        <v>0</v>
      </c>
      <c r="DW35" s="63">
        <f>IF(ISERROR(SUM(C46)/SUM(D46)),0,SUM(C46)/SUM(D46))</f>
        <v>0</v>
      </c>
      <c r="DX35" s="63">
        <v>1</v>
      </c>
      <c r="DY35" s="63">
        <v>1</v>
      </c>
      <c r="DZ35" s="63">
        <f>IF(ISERROR(F46/H46),0,F46/H46)</f>
        <v>0.9946666666666667</v>
      </c>
      <c r="EA35" s="63">
        <f>IF(ISERROR(G46/H46),0,G46/H46)</f>
        <v>5.3333333333333332E-3</v>
      </c>
      <c r="EB35" s="63">
        <v>1</v>
      </c>
      <c r="EC35" s="63">
        <v>1</v>
      </c>
      <c r="ED35" s="63">
        <f>IF(ISERROR(SUM(J46)/SUM(L46)),0,SUM(J46)/SUM(L46))</f>
        <v>0.99217338952438294</v>
      </c>
      <c r="EE35" s="63">
        <f>IF(ISERROR(SUM(K46)/SUM(L46)),0,SUM(K46)/SUM(L46))</f>
        <v>7.826610475617099E-3</v>
      </c>
      <c r="EF35" s="63">
        <v>1</v>
      </c>
      <c r="EG35" s="63">
        <v>1</v>
      </c>
      <c r="EH35" s="63">
        <f>IF(ISERROR(N46/P46),0,N46/P46)</f>
        <v>0</v>
      </c>
      <c r="EI35" s="63">
        <f>IF(ISERROR(O46/P46),0,O46/P46)</f>
        <v>0</v>
      </c>
      <c r="EJ35" s="63">
        <v>1</v>
      </c>
      <c r="EK35" s="63">
        <v>1</v>
      </c>
      <c r="EL35" s="63">
        <f>IF(ISERROR(R46/T46),0,R46/T46)</f>
        <v>0.99142480211081796</v>
      </c>
      <c r="EM35" s="63">
        <f>IF(ISERROR(S46/T46),0,S46/T46)</f>
        <v>8.5751978891820575E-3</v>
      </c>
      <c r="EN35" s="63">
        <v>1</v>
      </c>
      <c r="EO35" s="63">
        <v>1</v>
      </c>
      <c r="EP35" s="63">
        <f>IF(ISERROR(V46/X46),0,V46/X46)</f>
        <v>0.98804780876494025</v>
      </c>
      <c r="EQ35" s="63">
        <f>IF(ISERROR(W46/X46),0,W46/X46)</f>
        <v>1.1952191235059761E-2</v>
      </c>
      <c r="ER35" s="63">
        <v>1</v>
      </c>
      <c r="ES35" s="63">
        <v>1</v>
      </c>
      <c r="ET35" s="63">
        <f>IF(ISERROR(Z46/AB46),0,Z46/AB46)</f>
        <v>0.97701149425287359</v>
      </c>
      <c r="EU35" s="63">
        <f>IF(ISERROR(AA46/AB46),0,AA46/AB46)</f>
        <v>2.2988505747126436E-2</v>
      </c>
      <c r="EV35" s="63">
        <v>1</v>
      </c>
      <c r="EW35" s="63">
        <v>1</v>
      </c>
      <c r="EX35" s="63">
        <f>IF(ISERROR(AD46/AF46),0,AD46/AF46)</f>
        <v>0.99118942731277537</v>
      </c>
      <c r="EY35" s="63">
        <f>IF(ISERROR(AE46/AF46),0,AE46/AF46)</f>
        <v>8.8105726872246704E-3</v>
      </c>
      <c r="EZ35" s="63">
        <v>1</v>
      </c>
      <c r="FA35" s="63">
        <v>1</v>
      </c>
      <c r="FB35" s="63">
        <f>IF(ISERROR(SUM(B46,R46,AD46)/SUM(D46,T46,AF46)),0,SUM(B46,R46,AD46)/SUM(D46,T46,AF46))</f>
        <v>0.99139414802065406</v>
      </c>
      <c r="FC35" s="63">
        <f>IF(ISERROR(SUM(C46,S46,AE46)/SUM(D46,T46,AF46)),0,SUM(C46,S46,AE46)/SUM(D46,T46,AF46))</f>
        <v>8.6058519793459545E-3</v>
      </c>
      <c r="FD35" s="63">
        <v>1</v>
      </c>
      <c r="FE35" s="63">
        <v>1</v>
      </c>
      <c r="FF35" s="63">
        <f>IF(ISERROR(SUM(B46,F46,J46)/SUM(D46,H46,L46)),0,SUM(B46,F46,J46)/SUM(D46,H46,L46))</f>
        <v>0.99263261296660121</v>
      </c>
      <c r="FG35" s="63">
        <f>IF(ISERROR(SUM(C46,G46,K46)/SUM(D46,H46,L46)),0,SUM(C46,G46,K46)/SUM(D46,H46,L46))</f>
        <v>7.3673870333988214E-3</v>
      </c>
      <c r="FH35" s="63">
        <v>1</v>
      </c>
      <c r="FI35" s="63">
        <v>1</v>
      </c>
      <c r="FJ35" s="63">
        <f>IF(ISERROR(SUM(J46,N46,Z46)/SUM(L46,P46,AB46)),0,SUM(J46,N46,Z46)/SUM(L46,P46,AB46))</f>
        <v>0.99073569482288826</v>
      </c>
      <c r="FK35" s="63">
        <f>IF(ISERROR(SUM(K46,O46,AA46)/SUM(L46,P46,AB46)),0,SUM(K46,O46,AA46)/SUM(L46,P46,AB46))</f>
        <v>9.2643051771117164E-3</v>
      </c>
      <c r="FL35" s="63">
        <v>1</v>
      </c>
      <c r="FM35" s="63">
        <v>1</v>
      </c>
      <c r="FN35" s="63">
        <f>IF(ISERROR(SUM(R46,N46,V46)/SUM(T46,P46,X46)),0,SUM(R46,N46,V46)/SUM(T46,P46,X46))</f>
        <v>0.99094510469722696</v>
      </c>
      <c r="FO35" s="63">
        <f>IF(ISERROR(SUM(S46,O46,W46)/SUM(T46,P46,X46)),0,SUM(S46,O46,W46)/SUM(T46,P46,X46))</f>
        <v>9.0548953027730621E-3</v>
      </c>
      <c r="FP35" s="63">
        <v>1</v>
      </c>
      <c r="FQ35" s="63">
        <v>1</v>
      </c>
      <c r="FR35" s="63">
        <f>IF(ISERROR(SUM(F46,V46)/SUM(H46,X46)),0,SUM(F46,V46)/SUM(H46,X46))</f>
        <v>0.99201277955271561</v>
      </c>
      <c r="FS35" s="63">
        <f>IF(ISERROR(SUM(G46,W46)/SUM(H46,X46)),0,SUM(G46,W46)/SUM(H46,X46))</f>
        <v>7.9872204472843447E-3</v>
      </c>
      <c r="FT35" s="63">
        <v>1</v>
      </c>
      <c r="FU35" s="63">
        <v>1</v>
      </c>
      <c r="FV35" s="63">
        <f>IF(ISERROR(SUM(Z46,AD46)/SUM(AB46,AF46)),0,SUM(Z46,AD46)/SUM(AB46,AF46))</f>
        <v>0.98503740648379057</v>
      </c>
      <c r="FW35" s="63">
        <f>IF(ISERROR(SUM(AA46,AE46)/SUM(AB46,AF46)),0,SUM(AA46,AE46)/SUM(AB46,AF46))</f>
        <v>1.4962593516209476E-2</v>
      </c>
      <c r="FX35" s="63">
        <v>1</v>
      </c>
      <c r="FY35" s="63">
        <v>1</v>
      </c>
      <c r="FZ35" s="27"/>
      <c r="GA35" s="27"/>
    </row>
    <row r="36" spans="1:185" s="54" customFormat="1" ht="21" customHeight="1">
      <c r="A36" s="57">
        <f t="shared" ref="A36:A45" si="133">A35+TIME(0,15,0)</f>
        <v>0.67708333333333326</v>
      </c>
      <c r="B36" s="44">
        <v>0</v>
      </c>
      <c r="C36" s="45">
        <v>0</v>
      </c>
      <c r="D36" s="46">
        <f t="shared" si="116"/>
        <v>0</v>
      </c>
      <c r="E36" s="47">
        <v>0</v>
      </c>
      <c r="F36" s="45">
        <v>12</v>
      </c>
      <c r="G36" s="45">
        <v>0</v>
      </c>
      <c r="H36" s="46">
        <f t="shared" si="117"/>
        <v>12</v>
      </c>
      <c r="I36" s="47">
        <v>0</v>
      </c>
      <c r="J36" s="45">
        <v>142</v>
      </c>
      <c r="K36" s="45">
        <v>4</v>
      </c>
      <c r="L36" s="46">
        <f t="shared" si="118"/>
        <v>146</v>
      </c>
      <c r="M36" s="47">
        <v>0</v>
      </c>
      <c r="N36" s="48">
        <v>0</v>
      </c>
      <c r="O36" s="45">
        <v>0</v>
      </c>
      <c r="P36" s="46">
        <f t="shared" si="119"/>
        <v>0</v>
      </c>
      <c r="Q36" s="47">
        <v>0</v>
      </c>
      <c r="R36" s="45">
        <v>114</v>
      </c>
      <c r="S36" s="45">
        <v>4</v>
      </c>
      <c r="T36" s="46">
        <f t="shared" si="120"/>
        <v>118</v>
      </c>
      <c r="U36" s="47">
        <v>0</v>
      </c>
      <c r="V36" s="45">
        <v>27</v>
      </c>
      <c r="W36" s="45">
        <v>1</v>
      </c>
      <c r="X36" s="46">
        <f t="shared" si="121"/>
        <v>28</v>
      </c>
      <c r="Y36" s="47">
        <v>0</v>
      </c>
      <c r="Z36" s="45">
        <v>15</v>
      </c>
      <c r="AA36" s="45">
        <v>0</v>
      </c>
      <c r="AB36" s="46">
        <f t="shared" si="122"/>
        <v>15</v>
      </c>
      <c r="AC36" s="47">
        <v>0</v>
      </c>
      <c r="AD36" s="45">
        <v>17</v>
      </c>
      <c r="AE36" s="45">
        <v>0</v>
      </c>
      <c r="AF36" s="46">
        <f t="shared" si="123"/>
        <v>17</v>
      </c>
      <c r="AG36" s="49">
        <v>0</v>
      </c>
      <c r="AH36" s="58">
        <v>0</v>
      </c>
      <c r="AI36" s="49">
        <v>0</v>
      </c>
      <c r="AJ36" s="44">
        <v>0</v>
      </c>
      <c r="AK36" s="59">
        <v>0</v>
      </c>
      <c r="AL36" s="44">
        <v>0</v>
      </c>
      <c r="AM36" s="59">
        <v>0</v>
      </c>
      <c r="AN36" s="44">
        <v>0</v>
      </c>
      <c r="AO36" s="59">
        <v>0</v>
      </c>
      <c r="AP36" s="44">
        <v>0</v>
      </c>
      <c r="AQ36" s="59">
        <v>0</v>
      </c>
      <c r="AR36" s="44">
        <v>0</v>
      </c>
      <c r="AS36" s="59">
        <v>0</v>
      </c>
      <c r="AT36" s="44">
        <v>0</v>
      </c>
      <c r="AU36" s="59">
        <v>0</v>
      </c>
      <c r="AV36" s="44">
        <v>0</v>
      </c>
      <c r="AW36" s="59">
        <v>0</v>
      </c>
      <c r="AX36" s="211"/>
      <c r="AY36" s="206"/>
      <c r="AZ36" s="206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</row>
    <row r="37" spans="1:185" s="54" customFormat="1" ht="21" customHeight="1">
      <c r="A37" s="57">
        <f t="shared" si="133"/>
        <v>0.68749999999999989</v>
      </c>
      <c r="B37" s="44">
        <v>0</v>
      </c>
      <c r="C37" s="45">
        <v>0</v>
      </c>
      <c r="D37" s="46">
        <f t="shared" si="116"/>
        <v>0</v>
      </c>
      <c r="E37" s="47">
        <v>0</v>
      </c>
      <c r="F37" s="45">
        <v>39</v>
      </c>
      <c r="G37" s="45">
        <v>0</v>
      </c>
      <c r="H37" s="46">
        <f t="shared" si="117"/>
        <v>39</v>
      </c>
      <c r="I37" s="47">
        <v>0</v>
      </c>
      <c r="J37" s="45">
        <v>152</v>
      </c>
      <c r="K37" s="45">
        <v>1</v>
      </c>
      <c r="L37" s="46">
        <f t="shared" si="118"/>
        <v>153</v>
      </c>
      <c r="M37" s="47">
        <v>0</v>
      </c>
      <c r="N37" s="48">
        <v>0</v>
      </c>
      <c r="O37" s="45">
        <v>0</v>
      </c>
      <c r="P37" s="46">
        <f t="shared" si="119"/>
        <v>0</v>
      </c>
      <c r="Q37" s="47">
        <v>0</v>
      </c>
      <c r="R37" s="45">
        <v>154</v>
      </c>
      <c r="S37" s="45">
        <v>0</v>
      </c>
      <c r="T37" s="46">
        <f t="shared" si="120"/>
        <v>154</v>
      </c>
      <c r="U37" s="47">
        <v>0</v>
      </c>
      <c r="V37" s="45">
        <v>17</v>
      </c>
      <c r="W37" s="45">
        <v>0</v>
      </c>
      <c r="X37" s="46">
        <f t="shared" si="121"/>
        <v>17</v>
      </c>
      <c r="Y37" s="47">
        <v>0</v>
      </c>
      <c r="Z37" s="45">
        <v>14</v>
      </c>
      <c r="AA37" s="45">
        <v>1</v>
      </c>
      <c r="AB37" s="46">
        <f t="shared" si="122"/>
        <v>15</v>
      </c>
      <c r="AC37" s="47">
        <v>0</v>
      </c>
      <c r="AD37" s="45">
        <v>13</v>
      </c>
      <c r="AE37" s="45">
        <v>1</v>
      </c>
      <c r="AF37" s="46">
        <f t="shared" si="123"/>
        <v>14</v>
      </c>
      <c r="AG37" s="49">
        <v>2</v>
      </c>
      <c r="AH37" s="58">
        <v>0</v>
      </c>
      <c r="AI37" s="49">
        <v>0</v>
      </c>
      <c r="AJ37" s="44">
        <v>0</v>
      </c>
      <c r="AK37" s="59">
        <v>0</v>
      </c>
      <c r="AL37" s="44">
        <v>0</v>
      </c>
      <c r="AM37" s="59">
        <v>0</v>
      </c>
      <c r="AN37" s="44">
        <v>0</v>
      </c>
      <c r="AO37" s="59">
        <v>0</v>
      </c>
      <c r="AP37" s="44">
        <v>0</v>
      </c>
      <c r="AQ37" s="59">
        <v>0</v>
      </c>
      <c r="AR37" s="44">
        <v>0</v>
      </c>
      <c r="AS37" s="59">
        <v>0</v>
      </c>
      <c r="AT37" s="44">
        <v>0</v>
      </c>
      <c r="AU37" s="59">
        <v>0</v>
      </c>
      <c r="AV37" s="44">
        <v>0</v>
      </c>
      <c r="AW37" s="59">
        <v>0</v>
      </c>
      <c r="AX37" s="211"/>
      <c r="AY37" s="206"/>
      <c r="AZ37" s="206"/>
      <c r="BK37" s="27"/>
      <c r="BL37" s="27"/>
      <c r="BM37" s="40">
        <v>20</v>
      </c>
      <c r="BN37" s="40">
        <v>3</v>
      </c>
      <c r="BO37" s="81">
        <v>3</v>
      </c>
      <c r="BP37" s="40">
        <v>1</v>
      </c>
      <c r="BQ37" s="40">
        <v>2</v>
      </c>
      <c r="BR37" s="40">
        <v>3</v>
      </c>
      <c r="BS37" s="40">
        <v>4</v>
      </c>
      <c r="BT37" s="40">
        <v>5</v>
      </c>
      <c r="BU37" s="40">
        <v>6</v>
      </c>
      <c r="BV37" s="40">
        <v>7</v>
      </c>
      <c r="BW37" s="40">
        <v>8</v>
      </c>
      <c r="BX37" s="215" t="s">
        <v>23</v>
      </c>
      <c r="BY37" s="215" t="s">
        <v>24</v>
      </c>
      <c r="BZ37" s="215" t="s">
        <v>25</v>
      </c>
      <c r="CA37" s="215" t="s">
        <v>26</v>
      </c>
      <c r="CB37" s="215" t="s">
        <v>27</v>
      </c>
      <c r="CC37" s="215" t="s">
        <v>28</v>
      </c>
      <c r="CD37" s="215" t="s">
        <v>29</v>
      </c>
      <c r="CE37" s="215" t="s">
        <v>30</v>
      </c>
      <c r="CF37" s="215"/>
      <c r="CG37" s="215"/>
      <c r="CH37" s="215"/>
      <c r="CI37" s="215"/>
      <c r="CJ37" s="215"/>
      <c r="CK37" s="215"/>
      <c r="CL37" s="215"/>
      <c r="CM37" s="215"/>
      <c r="CN37" s="40">
        <v>1</v>
      </c>
      <c r="CO37" s="40">
        <v>2</v>
      </c>
      <c r="CP37" s="40">
        <v>3</v>
      </c>
      <c r="CQ37" s="40">
        <v>4</v>
      </c>
      <c r="CR37" s="40">
        <v>5</v>
      </c>
      <c r="CS37" s="40">
        <v>6</v>
      </c>
      <c r="CT37" s="40">
        <v>7</v>
      </c>
      <c r="CU37" s="40">
        <v>8</v>
      </c>
      <c r="CV37" s="40" t="s">
        <v>31</v>
      </c>
      <c r="CW37" s="40" t="s">
        <v>32</v>
      </c>
      <c r="CX37" s="40" t="s">
        <v>33</v>
      </c>
      <c r="CY37" s="40" t="s">
        <v>34</v>
      </c>
      <c r="CZ37" s="40" t="s">
        <v>35</v>
      </c>
      <c r="DA37" s="40" t="s">
        <v>36</v>
      </c>
      <c r="DB37" s="40"/>
      <c r="DC37" s="40" t="s">
        <v>31</v>
      </c>
      <c r="DD37" s="40" t="s">
        <v>32</v>
      </c>
      <c r="DE37" s="40" t="s">
        <v>33</v>
      </c>
      <c r="DF37" s="40" t="s">
        <v>34</v>
      </c>
      <c r="DG37" s="40" t="s">
        <v>35</v>
      </c>
      <c r="DH37" s="40" t="s">
        <v>36</v>
      </c>
      <c r="DI37" s="40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</row>
    <row r="38" spans="1:185" s="54" customFormat="1" ht="21" customHeight="1">
      <c r="A38" s="57">
        <f t="shared" si="133"/>
        <v>0.69791666666666652</v>
      </c>
      <c r="B38" s="44">
        <v>0</v>
      </c>
      <c r="C38" s="45">
        <v>0</v>
      </c>
      <c r="D38" s="46">
        <f t="shared" si="116"/>
        <v>0</v>
      </c>
      <c r="E38" s="47">
        <v>0</v>
      </c>
      <c r="F38" s="45">
        <v>29</v>
      </c>
      <c r="G38" s="45">
        <v>1</v>
      </c>
      <c r="H38" s="46">
        <f t="shared" si="117"/>
        <v>30</v>
      </c>
      <c r="I38" s="47">
        <v>1</v>
      </c>
      <c r="J38" s="45">
        <v>153</v>
      </c>
      <c r="K38" s="45">
        <v>2</v>
      </c>
      <c r="L38" s="46">
        <f t="shared" si="118"/>
        <v>155</v>
      </c>
      <c r="M38" s="47">
        <v>1</v>
      </c>
      <c r="N38" s="48">
        <v>0</v>
      </c>
      <c r="O38" s="45">
        <v>0</v>
      </c>
      <c r="P38" s="46">
        <f t="shared" si="119"/>
        <v>0</v>
      </c>
      <c r="Q38" s="47">
        <v>0</v>
      </c>
      <c r="R38" s="45">
        <v>156</v>
      </c>
      <c r="S38" s="45">
        <v>2</v>
      </c>
      <c r="T38" s="46">
        <f t="shared" si="120"/>
        <v>158</v>
      </c>
      <c r="U38" s="47">
        <v>0</v>
      </c>
      <c r="V38" s="45">
        <v>26</v>
      </c>
      <c r="W38" s="45">
        <v>1</v>
      </c>
      <c r="X38" s="46">
        <f t="shared" si="121"/>
        <v>27</v>
      </c>
      <c r="Y38" s="47">
        <v>0</v>
      </c>
      <c r="Z38" s="45">
        <v>20</v>
      </c>
      <c r="AA38" s="45">
        <v>0</v>
      </c>
      <c r="AB38" s="46">
        <f t="shared" si="122"/>
        <v>20</v>
      </c>
      <c r="AC38" s="47">
        <v>0</v>
      </c>
      <c r="AD38" s="45">
        <v>23</v>
      </c>
      <c r="AE38" s="45">
        <v>0</v>
      </c>
      <c r="AF38" s="46">
        <f t="shared" si="123"/>
        <v>23</v>
      </c>
      <c r="AG38" s="49">
        <v>0</v>
      </c>
      <c r="AH38" s="58">
        <v>0</v>
      </c>
      <c r="AI38" s="49">
        <v>0</v>
      </c>
      <c r="AJ38" s="44">
        <v>0</v>
      </c>
      <c r="AK38" s="59">
        <v>0</v>
      </c>
      <c r="AL38" s="44">
        <v>0</v>
      </c>
      <c r="AM38" s="59">
        <v>0</v>
      </c>
      <c r="AN38" s="44">
        <v>0</v>
      </c>
      <c r="AO38" s="59">
        <v>0</v>
      </c>
      <c r="AP38" s="44">
        <v>0</v>
      </c>
      <c r="AQ38" s="59">
        <v>0</v>
      </c>
      <c r="AR38" s="44">
        <v>0</v>
      </c>
      <c r="AS38" s="59">
        <v>0</v>
      </c>
      <c r="AT38" s="44">
        <v>0</v>
      </c>
      <c r="AU38" s="59">
        <v>0</v>
      </c>
      <c r="AV38" s="44">
        <v>0</v>
      </c>
      <c r="AW38" s="59">
        <v>0</v>
      </c>
      <c r="AX38" s="211"/>
      <c r="AY38" s="206"/>
      <c r="AZ38" s="206"/>
      <c r="BK38" s="27"/>
      <c r="BL38" s="27"/>
      <c r="BM38" s="40"/>
      <c r="BN38" s="40"/>
      <c r="BO38" s="40"/>
      <c r="BP38" s="27">
        <f ca="1">OFFSET(BQ$15,BM37,$BN$37)</f>
        <v>0</v>
      </c>
      <c r="BQ38" s="27">
        <f ca="1">OFFSET(BU$15,BM37,$BN$37)</f>
        <v>375</v>
      </c>
      <c r="BR38" s="27">
        <f ca="1">OFFSET(BY$15,BM37,$BN$37)</f>
        <v>1661</v>
      </c>
      <c r="BS38" s="27">
        <f ca="1">OFFSET(CC$15,BM37,$BN$37)</f>
        <v>0</v>
      </c>
      <c r="BT38" s="27">
        <f ca="1">OFFSET(CG$15,BM37,$BN$37)</f>
        <v>1516</v>
      </c>
      <c r="BU38" s="27">
        <f ca="1">OFFSET(CK$15,BM37,$BN$37)</f>
        <v>251</v>
      </c>
      <c r="BV38" s="27">
        <f ca="1">OFFSET(CO$15,BM37,$BN$37)</f>
        <v>174</v>
      </c>
      <c r="BW38" s="27">
        <f ca="1">OFFSET(CS$15,BM37,$BN$37)</f>
        <v>227</v>
      </c>
      <c r="BX38" s="216">
        <f ca="1">OFFSET(CW15,BM37,$BO$37)</f>
        <v>0</v>
      </c>
      <c r="BY38" s="216">
        <f ca="1">OFFSET(CZ$15,BM37,$BO$37)</f>
        <v>0</v>
      </c>
      <c r="BZ38" s="216">
        <f ca="1">OFFSET(DC$15,BM37,$BO$37)</f>
        <v>0</v>
      </c>
      <c r="CA38" s="216">
        <f ca="1">OFFSET(DF$15,BM37,$BO$37)</f>
        <v>0</v>
      </c>
      <c r="CB38" s="216">
        <f ca="1">OFFSET(DI$15,BM37,$BO$37)</f>
        <v>0</v>
      </c>
      <c r="CC38" s="216">
        <f ca="1">OFFSET(DL$15,BM37,$BO$37)</f>
        <v>0</v>
      </c>
      <c r="CD38" s="216">
        <f ca="1">OFFSET(DO$15,BM37,$BO$37)</f>
        <v>0</v>
      </c>
      <c r="CE38" s="216">
        <f ca="1">OFFSET(DR$15,BM37,$BO$37)</f>
        <v>0</v>
      </c>
      <c r="CF38" s="216"/>
      <c r="CG38" s="216"/>
      <c r="CH38" s="216"/>
      <c r="CI38" s="216"/>
      <c r="CJ38" s="216"/>
      <c r="CK38" s="216"/>
      <c r="CL38" s="216"/>
      <c r="CM38" s="216"/>
      <c r="CN38" s="56">
        <f ca="1">OFFSET(DU$15,BM37,$BN$37)</f>
        <v>1</v>
      </c>
      <c r="CO38" s="56">
        <f ca="1">OFFSET(DY$15,BM37,$BN$37)</f>
        <v>1</v>
      </c>
      <c r="CP38" s="56">
        <f ca="1">OFFSET(EC$15,BM37,$BN$37)</f>
        <v>1</v>
      </c>
      <c r="CQ38" s="56">
        <f ca="1">OFFSET(EG$15,BM37,$BN$37)</f>
        <v>1</v>
      </c>
      <c r="CR38" s="56">
        <f ca="1">OFFSET(EK$15,BM37,$BN$37)</f>
        <v>1</v>
      </c>
      <c r="CS38" s="56">
        <f ca="1">OFFSET(EO$15,BM37,$BN$37)</f>
        <v>1</v>
      </c>
      <c r="CT38" s="56">
        <f ca="1">OFFSET(ES$15,BM37,$BN$37)</f>
        <v>1</v>
      </c>
      <c r="CU38" s="56">
        <f ca="1">OFFSET(EW$15,BM37,$BN$37)</f>
        <v>1</v>
      </c>
      <c r="CV38" s="56">
        <f ca="1">OFFSET(FA15,BM37,$BN$37)</f>
        <v>1</v>
      </c>
      <c r="CW38" s="56">
        <f ca="1">OFFSET(FE$15,BM37,$BN$37)</f>
        <v>1</v>
      </c>
      <c r="CX38" s="56">
        <f ca="1">OFFSET(FI$15,BM37,$BN$37)</f>
        <v>1</v>
      </c>
      <c r="CY38" s="56">
        <f ca="1">OFFSET(FM$15,BM37,$BN$37)</f>
        <v>1</v>
      </c>
      <c r="CZ38" s="56">
        <f ca="1">OFFSET(FQ$15,BM37,$BN$37)</f>
        <v>1</v>
      </c>
      <c r="DA38" s="56">
        <f ca="1">OFFSET(FU$15,BM37,$BN$37)</f>
        <v>1</v>
      </c>
      <c r="DB38" s="40"/>
      <c r="DC38" s="27">
        <f ca="1">SUM(BP38+BT38+BW38)</f>
        <v>1743</v>
      </c>
      <c r="DD38" s="27">
        <f ca="1">SUM(BP38+BQ38+BR38)</f>
        <v>2036</v>
      </c>
      <c r="DE38" s="27">
        <f ca="1">SUM(BR38+BS38+BV38)</f>
        <v>1835</v>
      </c>
      <c r="DF38" s="27">
        <f ca="1">SUM(BS38+BT38+BU38)</f>
        <v>1767</v>
      </c>
      <c r="DG38" s="27">
        <f ca="1">SUM(BQ38+BU38)</f>
        <v>626</v>
      </c>
      <c r="DH38" s="27">
        <f ca="1">SUM(BV38+BW38)</f>
        <v>401</v>
      </c>
      <c r="DI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27"/>
      <c r="GA38" s="27"/>
    </row>
    <row r="39" spans="1:185" s="54" customFormat="1" ht="21" customHeight="1">
      <c r="A39" s="57">
        <f t="shared" si="133"/>
        <v>0.70833333333333315</v>
      </c>
      <c r="B39" s="44">
        <v>0</v>
      </c>
      <c r="C39" s="45">
        <v>0</v>
      </c>
      <c r="D39" s="46">
        <f t="shared" si="116"/>
        <v>0</v>
      </c>
      <c r="E39" s="47">
        <v>0</v>
      </c>
      <c r="F39" s="45">
        <v>42</v>
      </c>
      <c r="G39" s="45">
        <v>0</v>
      </c>
      <c r="H39" s="46">
        <f t="shared" si="117"/>
        <v>42</v>
      </c>
      <c r="I39" s="47">
        <v>0</v>
      </c>
      <c r="J39" s="45">
        <v>155</v>
      </c>
      <c r="K39" s="45">
        <v>1</v>
      </c>
      <c r="L39" s="46">
        <f t="shared" si="118"/>
        <v>156</v>
      </c>
      <c r="M39" s="47">
        <v>2</v>
      </c>
      <c r="N39" s="48">
        <v>0</v>
      </c>
      <c r="O39" s="45">
        <v>0</v>
      </c>
      <c r="P39" s="46">
        <f t="shared" si="119"/>
        <v>0</v>
      </c>
      <c r="Q39" s="47">
        <v>0</v>
      </c>
      <c r="R39" s="45">
        <v>121</v>
      </c>
      <c r="S39" s="45">
        <v>2</v>
      </c>
      <c r="T39" s="46">
        <f t="shared" si="120"/>
        <v>123</v>
      </c>
      <c r="U39" s="47">
        <v>0</v>
      </c>
      <c r="V39" s="45">
        <v>21</v>
      </c>
      <c r="W39" s="45">
        <v>0</v>
      </c>
      <c r="X39" s="46">
        <f t="shared" si="121"/>
        <v>21</v>
      </c>
      <c r="Y39" s="47">
        <v>0</v>
      </c>
      <c r="Z39" s="45">
        <v>20</v>
      </c>
      <c r="AA39" s="45">
        <v>1</v>
      </c>
      <c r="AB39" s="46">
        <f t="shared" si="122"/>
        <v>21</v>
      </c>
      <c r="AC39" s="47">
        <v>0</v>
      </c>
      <c r="AD39" s="45">
        <v>13</v>
      </c>
      <c r="AE39" s="45">
        <v>0</v>
      </c>
      <c r="AF39" s="46">
        <f t="shared" si="123"/>
        <v>13</v>
      </c>
      <c r="AG39" s="49">
        <v>1</v>
      </c>
      <c r="AH39" s="58">
        <v>0</v>
      </c>
      <c r="AI39" s="49">
        <v>0</v>
      </c>
      <c r="AJ39" s="44">
        <v>0</v>
      </c>
      <c r="AK39" s="59">
        <v>0</v>
      </c>
      <c r="AL39" s="44">
        <v>0</v>
      </c>
      <c r="AM39" s="59">
        <v>0</v>
      </c>
      <c r="AN39" s="44">
        <v>0</v>
      </c>
      <c r="AO39" s="59">
        <v>0</v>
      </c>
      <c r="AP39" s="44">
        <v>0</v>
      </c>
      <c r="AQ39" s="59">
        <v>0</v>
      </c>
      <c r="AR39" s="44">
        <v>0</v>
      </c>
      <c r="AS39" s="59">
        <v>0</v>
      </c>
      <c r="AT39" s="44">
        <v>0</v>
      </c>
      <c r="AU39" s="59">
        <v>0</v>
      </c>
      <c r="AV39" s="44">
        <v>0</v>
      </c>
      <c r="AW39" s="59">
        <v>0</v>
      </c>
      <c r="AX39" s="211"/>
      <c r="AY39" s="206"/>
      <c r="AZ39" s="206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73"/>
      <c r="GC39" s="73"/>
    </row>
    <row r="40" spans="1:185" s="54" customFormat="1" ht="21" customHeight="1">
      <c r="A40" s="57">
        <f t="shared" si="133"/>
        <v>0.71874999999999978</v>
      </c>
      <c r="B40" s="44">
        <v>0</v>
      </c>
      <c r="C40" s="45">
        <v>0</v>
      </c>
      <c r="D40" s="46">
        <f t="shared" si="116"/>
        <v>0</v>
      </c>
      <c r="E40" s="47">
        <v>0</v>
      </c>
      <c r="F40" s="45">
        <v>45</v>
      </c>
      <c r="G40" s="45">
        <v>0</v>
      </c>
      <c r="H40" s="46">
        <f t="shared" si="117"/>
        <v>45</v>
      </c>
      <c r="I40" s="47">
        <v>1</v>
      </c>
      <c r="J40" s="45">
        <v>161</v>
      </c>
      <c r="K40" s="45">
        <v>1</v>
      </c>
      <c r="L40" s="46">
        <f t="shared" si="118"/>
        <v>162</v>
      </c>
      <c r="M40" s="47">
        <v>1</v>
      </c>
      <c r="N40" s="48">
        <v>0</v>
      </c>
      <c r="O40" s="45">
        <v>0</v>
      </c>
      <c r="P40" s="46">
        <f t="shared" si="119"/>
        <v>0</v>
      </c>
      <c r="Q40" s="47">
        <v>0</v>
      </c>
      <c r="R40" s="45">
        <v>120</v>
      </c>
      <c r="S40" s="45">
        <v>2</v>
      </c>
      <c r="T40" s="46">
        <f t="shared" si="120"/>
        <v>122</v>
      </c>
      <c r="U40" s="47">
        <v>0</v>
      </c>
      <c r="V40" s="45">
        <v>19</v>
      </c>
      <c r="W40" s="45">
        <v>0</v>
      </c>
      <c r="X40" s="46">
        <f t="shared" si="121"/>
        <v>19</v>
      </c>
      <c r="Y40" s="47">
        <v>0</v>
      </c>
      <c r="Z40" s="45">
        <v>13</v>
      </c>
      <c r="AA40" s="45">
        <v>1</v>
      </c>
      <c r="AB40" s="46">
        <f t="shared" si="122"/>
        <v>14</v>
      </c>
      <c r="AC40" s="47">
        <v>0</v>
      </c>
      <c r="AD40" s="45">
        <v>26</v>
      </c>
      <c r="AE40" s="45">
        <v>0</v>
      </c>
      <c r="AF40" s="46">
        <f t="shared" si="123"/>
        <v>26</v>
      </c>
      <c r="AG40" s="49">
        <v>2</v>
      </c>
      <c r="AH40" s="58">
        <v>0</v>
      </c>
      <c r="AI40" s="49">
        <v>0</v>
      </c>
      <c r="AJ40" s="44">
        <v>0</v>
      </c>
      <c r="AK40" s="59">
        <v>0</v>
      </c>
      <c r="AL40" s="44">
        <v>0</v>
      </c>
      <c r="AM40" s="59">
        <v>0</v>
      </c>
      <c r="AN40" s="44">
        <v>0</v>
      </c>
      <c r="AO40" s="59">
        <v>0</v>
      </c>
      <c r="AP40" s="44">
        <v>0</v>
      </c>
      <c r="AQ40" s="59">
        <v>0</v>
      </c>
      <c r="AR40" s="44">
        <v>0</v>
      </c>
      <c r="AS40" s="59">
        <v>0</v>
      </c>
      <c r="AT40" s="44">
        <v>0</v>
      </c>
      <c r="AU40" s="59">
        <v>0</v>
      </c>
      <c r="AV40" s="44">
        <v>0</v>
      </c>
      <c r="AW40" s="59">
        <v>0</v>
      </c>
      <c r="AX40" s="211"/>
      <c r="AY40" s="206"/>
      <c r="AZ40" s="206"/>
      <c r="BK40" s="27"/>
      <c r="BL40" s="27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73"/>
      <c r="GC40" s="73"/>
    </row>
    <row r="41" spans="1:185" s="54" customFormat="1" ht="21" customHeight="1">
      <c r="A41" s="57">
        <f t="shared" si="133"/>
        <v>0.72916666666666641</v>
      </c>
      <c r="B41" s="44">
        <v>0</v>
      </c>
      <c r="C41" s="45">
        <v>0</v>
      </c>
      <c r="D41" s="46">
        <f t="shared" si="116"/>
        <v>0</v>
      </c>
      <c r="E41" s="47">
        <v>0</v>
      </c>
      <c r="F41" s="45">
        <v>46</v>
      </c>
      <c r="G41" s="45">
        <v>0</v>
      </c>
      <c r="H41" s="46">
        <f t="shared" si="117"/>
        <v>46</v>
      </c>
      <c r="I41" s="47">
        <v>0</v>
      </c>
      <c r="J41" s="45">
        <v>188</v>
      </c>
      <c r="K41" s="45">
        <v>1</v>
      </c>
      <c r="L41" s="46">
        <f t="shared" si="118"/>
        <v>189</v>
      </c>
      <c r="M41" s="47">
        <v>0</v>
      </c>
      <c r="N41" s="48">
        <v>0</v>
      </c>
      <c r="O41" s="45">
        <v>0</v>
      </c>
      <c r="P41" s="46">
        <f t="shared" si="119"/>
        <v>0</v>
      </c>
      <c r="Q41" s="47">
        <v>0</v>
      </c>
      <c r="R41" s="45">
        <v>123</v>
      </c>
      <c r="S41" s="45">
        <v>0</v>
      </c>
      <c r="T41" s="46">
        <f t="shared" si="120"/>
        <v>123</v>
      </c>
      <c r="U41" s="47">
        <v>0</v>
      </c>
      <c r="V41" s="45">
        <v>26</v>
      </c>
      <c r="W41" s="45">
        <v>0</v>
      </c>
      <c r="X41" s="46">
        <f t="shared" si="121"/>
        <v>26</v>
      </c>
      <c r="Y41" s="47">
        <v>0</v>
      </c>
      <c r="Z41" s="45">
        <v>17</v>
      </c>
      <c r="AA41" s="45">
        <v>0</v>
      </c>
      <c r="AB41" s="46">
        <f t="shared" si="122"/>
        <v>17</v>
      </c>
      <c r="AC41" s="47">
        <v>0</v>
      </c>
      <c r="AD41" s="45">
        <v>19</v>
      </c>
      <c r="AE41" s="45">
        <v>0</v>
      </c>
      <c r="AF41" s="46">
        <f t="shared" si="123"/>
        <v>19</v>
      </c>
      <c r="AG41" s="49">
        <v>1</v>
      </c>
      <c r="AH41" s="58">
        <v>0</v>
      </c>
      <c r="AI41" s="49">
        <v>0</v>
      </c>
      <c r="AJ41" s="44">
        <v>0</v>
      </c>
      <c r="AK41" s="59">
        <v>0</v>
      </c>
      <c r="AL41" s="44">
        <v>0</v>
      </c>
      <c r="AM41" s="59">
        <v>0</v>
      </c>
      <c r="AN41" s="44">
        <v>0</v>
      </c>
      <c r="AO41" s="59">
        <v>0</v>
      </c>
      <c r="AP41" s="44">
        <v>0</v>
      </c>
      <c r="AQ41" s="59">
        <v>0</v>
      </c>
      <c r="AR41" s="44">
        <v>0</v>
      </c>
      <c r="AS41" s="59">
        <v>0</v>
      </c>
      <c r="AT41" s="44">
        <v>0</v>
      </c>
      <c r="AU41" s="59">
        <v>0</v>
      </c>
      <c r="AV41" s="44">
        <v>0</v>
      </c>
      <c r="AW41" s="59">
        <v>0</v>
      </c>
      <c r="AX41" s="211"/>
      <c r="AY41" s="206"/>
      <c r="AZ41" s="206"/>
      <c r="BK41" s="27"/>
      <c r="BL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</row>
    <row r="42" spans="1:185" s="54" customFormat="1" ht="21" customHeight="1">
      <c r="A42" s="57">
        <f t="shared" si="133"/>
        <v>0.73958333333333304</v>
      </c>
      <c r="B42" s="44">
        <v>0</v>
      </c>
      <c r="C42" s="45">
        <v>0</v>
      </c>
      <c r="D42" s="46">
        <f t="shared" si="116"/>
        <v>0</v>
      </c>
      <c r="E42" s="47">
        <v>0</v>
      </c>
      <c r="F42" s="45">
        <v>30</v>
      </c>
      <c r="G42" s="45">
        <v>0</v>
      </c>
      <c r="H42" s="46">
        <f t="shared" si="117"/>
        <v>30</v>
      </c>
      <c r="I42" s="47">
        <v>1</v>
      </c>
      <c r="J42" s="45">
        <v>152</v>
      </c>
      <c r="K42" s="45">
        <v>0</v>
      </c>
      <c r="L42" s="46">
        <f t="shared" si="118"/>
        <v>152</v>
      </c>
      <c r="M42" s="47">
        <v>0</v>
      </c>
      <c r="N42" s="48">
        <v>0</v>
      </c>
      <c r="O42" s="45">
        <v>0</v>
      </c>
      <c r="P42" s="46">
        <f t="shared" si="119"/>
        <v>0</v>
      </c>
      <c r="Q42" s="47">
        <v>0</v>
      </c>
      <c r="R42" s="45">
        <v>111</v>
      </c>
      <c r="S42" s="45">
        <v>1</v>
      </c>
      <c r="T42" s="46">
        <f t="shared" si="120"/>
        <v>112</v>
      </c>
      <c r="U42" s="47">
        <v>0</v>
      </c>
      <c r="V42" s="45">
        <v>17</v>
      </c>
      <c r="W42" s="45">
        <v>0</v>
      </c>
      <c r="X42" s="46">
        <f t="shared" si="121"/>
        <v>17</v>
      </c>
      <c r="Y42" s="47">
        <v>0</v>
      </c>
      <c r="Z42" s="45">
        <v>9</v>
      </c>
      <c r="AA42" s="45">
        <v>0</v>
      </c>
      <c r="AB42" s="46">
        <f t="shared" si="122"/>
        <v>9</v>
      </c>
      <c r="AC42" s="47">
        <v>0</v>
      </c>
      <c r="AD42" s="45">
        <v>30</v>
      </c>
      <c r="AE42" s="45">
        <v>0</v>
      </c>
      <c r="AF42" s="46">
        <f t="shared" si="123"/>
        <v>30</v>
      </c>
      <c r="AG42" s="49">
        <v>1</v>
      </c>
      <c r="AH42" s="58">
        <v>0</v>
      </c>
      <c r="AI42" s="49">
        <v>0</v>
      </c>
      <c r="AJ42" s="44">
        <v>0</v>
      </c>
      <c r="AK42" s="59">
        <v>0</v>
      </c>
      <c r="AL42" s="44">
        <v>0</v>
      </c>
      <c r="AM42" s="59">
        <v>0</v>
      </c>
      <c r="AN42" s="44">
        <v>0</v>
      </c>
      <c r="AO42" s="59">
        <v>0</v>
      </c>
      <c r="AP42" s="44">
        <v>0</v>
      </c>
      <c r="AQ42" s="59">
        <v>0</v>
      </c>
      <c r="AR42" s="44">
        <v>0</v>
      </c>
      <c r="AS42" s="59">
        <v>0</v>
      </c>
      <c r="AT42" s="44">
        <v>0</v>
      </c>
      <c r="AU42" s="59">
        <v>0</v>
      </c>
      <c r="AV42" s="44">
        <v>0</v>
      </c>
      <c r="AW42" s="59">
        <v>0</v>
      </c>
      <c r="AX42" s="211"/>
      <c r="AY42" s="206"/>
      <c r="AZ42" s="206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40"/>
      <c r="GA42" s="40"/>
      <c r="GB42" s="40"/>
      <c r="GC42" s="40"/>
    </row>
    <row r="43" spans="1:185" s="54" customFormat="1" ht="21" customHeight="1">
      <c r="A43" s="57">
        <f t="shared" si="133"/>
        <v>0.74999999999999967</v>
      </c>
      <c r="B43" s="44">
        <v>0</v>
      </c>
      <c r="C43" s="45">
        <v>0</v>
      </c>
      <c r="D43" s="46">
        <f t="shared" si="116"/>
        <v>0</v>
      </c>
      <c r="E43" s="47">
        <v>0</v>
      </c>
      <c r="F43" s="45">
        <v>28</v>
      </c>
      <c r="G43" s="45">
        <v>0</v>
      </c>
      <c r="H43" s="46">
        <f t="shared" si="117"/>
        <v>28</v>
      </c>
      <c r="I43" s="47">
        <v>1</v>
      </c>
      <c r="J43" s="45">
        <v>116</v>
      </c>
      <c r="K43" s="45">
        <v>1</v>
      </c>
      <c r="L43" s="46">
        <f t="shared" si="118"/>
        <v>117</v>
      </c>
      <c r="M43" s="47">
        <v>0</v>
      </c>
      <c r="N43" s="48">
        <v>0</v>
      </c>
      <c r="O43" s="45">
        <v>0</v>
      </c>
      <c r="P43" s="46">
        <f t="shared" si="119"/>
        <v>0</v>
      </c>
      <c r="Q43" s="47">
        <v>0</v>
      </c>
      <c r="R43" s="45">
        <v>125</v>
      </c>
      <c r="S43" s="45">
        <v>1</v>
      </c>
      <c r="T43" s="46">
        <f t="shared" si="120"/>
        <v>126</v>
      </c>
      <c r="U43" s="47">
        <v>0</v>
      </c>
      <c r="V43" s="45">
        <v>20</v>
      </c>
      <c r="W43" s="45">
        <v>0</v>
      </c>
      <c r="X43" s="46">
        <f t="shared" si="121"/>
        <v>20</v>
      </c>
      <c r="Y43" s="47">
        <v>0</v>
      </c>
      <c r="Z43" s="45">
        <v>10</v>
      </c>
      <c r="AA43" s="45">
        <v>0</v>
      </c>
      <c r="AB43" s="46">
        <f t="shared" si="122"/>
        <v>10</v>
      </c>
      <c r="AC43" s="47">
        <v>0</v>
      </c>
      <c r="AD43" s="45">
        <v>15</v>
      </c>
      <c r="AE43" s="45">
        <v>0</v>
      </c>
      <c r="AF43" s="46">
        <f t="shared" si="123"/>
        <v>15</v>
      </c>
      <c r="AG43" s="49">
        <v>0</v>
      </c>
      <c r="AH43" s="58">
        <v>0</v>
      </c>
      <c r="AI43" s="49">
        <v>0</v>
      </c>
      <c r="AJ43" s="44">
        <v>0</v>
      </c>
      <c r="AK43" s="59">
        <v>0</v>
      </c>
      <c r="AL43" s="44">
        <v>0</v>
      </c>
      <c r="AM43" s="59">
        <v>0</v>
      </c>
      <c r="AN43" s="44">
        <v>0</v>
      </c>
      <c r="AO43" s="59">
        <v>0</v>
      </c>
      <c r="AP43" s="44">
        <v>0</v>
      </c>
      <c r="AQ43" s="59">
        <v>0</v>
      </c>
      <c r="AR43" s="44">
        <v>0</v>
      </c>
      <c r="AS43" s="59">
        <v>0</v>
      </c>
      <c r="AT43" s="44">
        <v>0</v>
      </c>
      <c r="AU43" s="59">
        <v>0</v>
      </c>
      <c r="AV43" s="44">
        <v>0</v>
      </c>
      <c r="AW43" s="59">
        <v>0</v>
      </c>
      <c r="AX43" s="211"/>
      <c r="AY43" s="206"/>
      <c r="AZ43" s="206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40"/>
      <c r="GA43" s="40"/>
      <c r="GB43" s="73"/>
      <c r="GC43" s="73"/>
    </row>
    <row r="44" spans="1:185" s="54" customFormat="1" ht="21" customHeight="1">
      <c r="A44" s="57">
        <f t="shared" si="133"/>
        <v>0.7604166666666663</v>
      </c>
      <c r="B44" s="44">
        <v>0</v>
      </c>
      <c r="C44" s="45">
        <v>0</v>
      </c>
      <c r="D44" s="46">
        <f t="shared" si="116"/>
        <v>0</v>
      </c>
      <c r="E44" s="47">
        <v>0</v>
      </c>
      <c r="F44" s="45">
        <v>21</v>
      </c>
      <c r="G44" s="45">
        <v>0</v>
      </c>
      <c r="H44" s="46">
        <f t="shared" si="117"/>
        <v>21</v>
      </c>
      <c r="I44" s="47">
        <v>1</v>
      </c>
      <c r="J44" s="45">
        <v>104</v>
      </c>
      <c r="K44" s="45">
        <v>0</v>
      </c>
      <c r="L44" s="46">
        <f t="shared" si="118"/>
        <v>104</v>
      </c>
      <c r="M44" s="47">
        <v>0</v>
      </c>
      <c r="N44" s="48">
        <v>0</v>
      </c>
      <c r="O44" s="45">
        <v>0</v>
      </c>
      <c r="P44" s="46">
        <f t="shared" si="119"/>
        <v>0</v>
      </c>
      <c r="Q44" s="47">
        <v>0</v>
      </c>
      <c r="R44" s="45">
        <v>109</v>
      </c>
      <c r="S44" s="45">
        <v>1</v>
      </c>
      <c r="T44" s="46">
        <f t="shared" si="120"/>
        <v>110</v>
      </c>
      <c r="U44" s="47">
        <v>0</v>
      </c>
      <c r="V44" s="45">
        <v>26</v>
      </c>
      <c r="W44" s="45">
        <v>0</v>
      </c>
      <c r="X44" s="46">
        <f t="shared" si="121"/>
        <v>26</v>
      </c>
      <c r="Y44" s="47">
        <v>0</v>
      </c>
      <c r="Z44" s="45">
        <v>13</v>
      </c>
      <c r="AA44" s="45">
        <v>0</v>
      </c>
      <c r="AB44" s="46">
        <f t="shared" si="122"/>
        <v>13</v>
      </c>
      <c r="AC44" s="47">
        <v>0</v>
      </c>
      <c r="AD44" s="45">
        <v>17</v>
      </c>
      <c r="AE44" s="45">
        <v>0</v>
      </c>
      <c r="AF44" s="46">
        <f t="shared" si="123"/>
        <v>17</v>
      </c>
      <c r="AG44" s="49">
        <v>0</v>
      </c>
      <c r="AH44" s="58">
        <v>0</v>
      </c>
      <c r="AI44" s="49">
        <v>0</v>
      </c>
      <c r="AJ44" s="44">
        <v>0</v>
      </c>
      <c r="AK44" s="59">
        <v>0</v>
      </c>
      <c r="AL44" s="44">
        <v>0</v>
      </c>
      <c r="AM44" s="59">
        <v>0</v>
      </c>
      <c r="AN44" s="44">
        <v>0</v>
      </c>
      <c r="AO44" s="59">
        <v>0</v>
      </c>
      <c r="AP44" s="44">
        <v>0</v>
      </c>
      <c r="AQ44" s="59">
        <v>0</v>
      </c>
      <c r="AR44" s="44">
        <v>0</v>
      </c>
      <c r="AS44" s="59">
        <v>0</v>
      </c>
      <c r="AT44" s="44">
        <v>0</v>
      </c>
      <c r="AU44" s="59">
        <v>0</v>
      </c>
      <c r="AV44" s="44">
        <v>0</v>
      </c>
      <c r="AW44" s="59">
        <v>0</v>
      </c>
      <c r="AX44" s="211"/>
      <c r="AY44" s="206"/>
      <c r="AZ44" s="206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40"/>
      <c r="GA44" s="40"/>
      <c r="GB44" s="73"/>
      <c r="GC44" s="73"/>
    </row>
    <row r="45" spans="1:185" s="54" customFormat="1" ht="21" customHeight="1" thickBot="1">
      <c r="A45" s="57">
        <f t="shared" si="133"/>
        <v>0.77083333333333293</v>
      </c>
      <c r="B45" s="44">
        <v>0</v>
      </c>
      <c r="C45" s="45">
        <v>0</v>
      </c>
      <c r="D45" s="46">
        <f t="shared" si="116"/>
        <v>0</v>
      </c>
      <c r="E45" s="47">
        <v>0</v>
      </c>
      <c r="F45" s="45">
        <v>22</v>
      </c>
      <c r="G45" s="45">
        <v>0</v>
      </c>
      <c r="H45" s="46">
        <f t="shared" si="117"/>
        <v>22</v>
      </c>
      <c r="I45" s="47">
        <v>0</v>
      </c>
      <c r="J45" s="45">
        <v>75</v>
      </c>
      <c r="K45" s="45">
        <v>0</v>
      </c>
      <c r="L45" s="46">
        <f t="shared" si="118"/>
        <v>75</v>
      </c>
      <c r="M45" s="47">
        <v>1</v>
      </c>
      <c r="N45" s="48">
        <v>0</v>
      </c>
      <c r="O45" s="45">
        <v>0</v>
      </c>
      <c r="P45" s="46">
        <f t="shared" si="119"/>
        <v>0</v>
      </c>
      <c r="Q45" s="47">
        <v>0</v>
      </c>
      <c r="R45" s="45">
        <v>110</v>
      </c>
      <c r="S45" s="45">
        <v>0</v>
      </c>
      <c r="T45" s="46">
        <f t="shared" si="120"/>
        <v>110</v>
      </c>
      <c r="U45" s="47">
        <v>0</v>
      </c>
      <c r="V45" s="45">
        <v>15</v>
      </c>
      <c r="W45" s="45">
        <v>0</v>
      </c>
      <c r="X45" s="46">
        <f t="shared" si="121"/>
        <v>15</v>
      </c>
      <c r="Y45" s="47">
        <v>0</v>
      </c>
      <c r="Z45" s="45">
        <v>11</v>
      </c>
      <c r="AA45" s="45">
        <v>0</v>
      </c>
      <c r="AB45" s="46">
        <f t="shared" si="122"/>
        <v>11</v>
      </c>
      <c r="AC45" s="47">
        <v>0</v>
      </c>
      <c r="AD45" s="45">
        <v>21</v>
      </c>
      <c r="AE45" s="45">
        <v>0</v>
      </c>
      <c r="AF45" s="46">
        <f t="shared" si="123"/>
        <v>21</v>
      </c>
      <c r="AG45" s="49">
        <v>0</v>
      </c>
      <c r="AH45" s="58">
        <v>0</v>
      </c>
      <c r="AI45" s="49">
        <v>0</v>
      </c>
      <c r="AJ45" s="44">
        <v>0</v>
      </c>
      <c r="AK45" s="59">
        <v>0</v>
      </c>
      <c r="AL45" s="44">
        <v>0</v>
      </c>
      <c r="AM45" s="59">
        <v>0</v>
      </c>
      <c r="AN45" s="44">
        <v>0</v>
      </c>
      <c r="AO45" s="59">
        <v>0</v>
      </c>
      <c r="AP45" s="44">
        <v>0</v>
      </c>
      <c r="AQ45" s="59">
        <v>0</v>
      </c>
      <c r="AR45" s="44">
        <v>0</v>
      </c>
      <c r="AS45" s="59">
        <v>0</v>
      </c>
      <c r="AT45" s="44">
        <v>0</v>
      </c>
      <c r="AU45" s="59">
        <v>0</v>
      </c>
      <c r="AV45" s="44">
        <v>0</v>
      </c>
      <c r="AW45" s="59">
        <v>0</v>
      </c>
      <c r="AX45" s="211"/>
      <c r="AY45" s="206"/>
      <c r="AZ45" s="206"/>
      <c r="BA45" s="21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40"/>
      <c r="GA45" s="40"/>
      <c r="GB45" s="73"/>
      <c r="GC45" s="73"/>
    </row>
    <row r="46" spans="1:185" s="73" customFormat="1" ht="69.900000000000006" customHeight="1" thickBot="1">
      <c r="A46" s="64" t="s">
        <v>51</v>
      </c>
      <c r="B46" s="65">
        <f t="shared" ref="B46:AW46" si="134">SUM(B34:B45)</f>
        <v>0</v>
      </c>
      <c r="C46" s="66">
        <f t="shared" si="134"/>
        <v>0</v>
      </c>
      <c r="D46" s="67">
        <f t="shared" si="134"/>
        <v>0</v>
      </c>
      <c r="E46" s="68">
        <f t="shared" si="134"/>
        <v>0</v>
      </c>
      <c r="F46" s="66">
        <f t="shared" si="134"/>
        <v>373</v>
      </c>
      <c r="G46" s="66">
        <f t="shared" si="134"/>
        <v>2</v>
      </c>
      <c r="H46" s="67">
        <f t="shared" si="134"/>
        <v>375</v>
      </c>
      <c r="I46" s="68">
        <f t="shared" si="134"/>
        <v>5</v>
      </c>
      <c r="J46" s="66">
        <f t="shared" si="134"/>
        <v>1648</v>
      </c>
      <c r="K46" s="66">
        <f t="shared" si="134"/>
        <v>13</v>
      </c>
      <c r="L46" s="67">
        <f t="shared" si="134"/>
        <v>1661</v>
      </c>
      <c r="M46" s="68">
        <f t="shared" si="134"/>
        <v>6</v>
      </c>
      <c r="N46" s="69">
        <f t="shared" si="134"/>
        <v>0</v>
      </c>
      <c r="O46" s="66">
        <f t="shared" si="134"/>
        <v>0</v>
      </c>
      <c r="P46" s="67">
        <f t="shared" si="134"/>
        <v>0</v>
      </c>
      <c r="Q46" s="68">
        <f t="shared" si="134"/>
        <v>0</v>
      </c>
      <c r="R46" s="66">
        <f t="shared" si="134"/>
        <v>1503</v>
      </c>
      <c r="S46" s="66">
        <f t="shared" si="134"/>
        <v>13</v>
      </c>
      <c r="T46" s="67">
        <f t="shared" si="134"/>
        <v>1516</v>
      </c>
      <c r="U46" s="68">
        <f t="shared" si="134"/>
        <v>0</v>
      </c>
      <c r="V46" s="66">
        <f t="shared" si="134"/>
        <v>248</v>
      </c>
      <c r="W46" s="66">
        <f t="shared" si="134"/>
        <v>3</v>
      </c>
      <c r="X46" s="67">
        <f t="shared" si="134"/>
        <v>251</v>
      </c>
      <c r="Y46" s="68">
        <f t="shared" si="134"/>
        <v>0</v>
      </c>
      <c r="Z46" s="66">
        <f t="shared" si="134"/>
        <v>170</v>
      </c>
      <c r="AA46" s="66">
        <f t="shared" si="134"/>
        <v>4</v>
      </c>
      <c r="AB46" s="67">
        <f t="shared" si="134"/>
        <v>174</v>
      </c>
      <c r="AC46" s="68">
        <f t="shared" si="134"/>
        <v>0</v>
      </c>
      <c r="AD46" s="66">
        <f t="shared" si="134"/>
        <v>225</v>
      </c>
      <c r="AE46" s="66">
        <f t="shared" si="134"/>
        <v>2</v>
      </c>
      <c r="AF46" s="67">
        <f t="shared" si="134"/>
        <v>227</v>
      </c>
      <c r="AG46" s="70">
        <f t="shared" si="134"/>
        <v>7</v>
      </c>
      <c r="AH46" s="71">
        <f t="shared" si="134"/>
        <v>0</v>
      </c>
      <c r="AI46" s="70">
        <f t="shared" si="134"/>
        <v>0</v>
      </c>
      <c r="AJ46" s="65">
        <f t="shared" si="134"/>
        <v>0</v>
      </c>
      <c r="AK46" s="72">
        <f t="shared" si="134"/>
        <v>0</v>
      </c>
      <c r="AL46" s="69">
        <f t="shared" si="134"/>
        <v>0</v>
      </c>
      <c r="AM46" s="70">
        <f t="shared" si="134"/>
        <v>0</v>
      </c>
      <c r="AN46" s="65">
        <f t="shared" si="134"/>
        <v>0</v>
      </c>
      <c r="AO46" s="72">
        <f t="shared" si="134"/>
        <v>0</v>
      </c>
      <c r="AP46" s="69">
        <f t="shared" si="134"/>
        <v>0</v>
      </c>
      <c r="AQ46" s="70">
        <f t="shared" si="134"/>
        <v>0</v>
      </c>
      <c r="AR46" s="65">
        <f t="shared" si="134"/>
        <v>0</v>
      </c>
      <c r="AS46" s="72">
        <f t="shared" si="134"/>
        <v>0</v>
      </c>
      <c r="AT46" s="69">
        <f t="shared" si="134"/>
        <v>0</v>
      </c>
      <c r="AU46" s="70">
        <f t="shared" si="134"/>
        <v>0</v>
      </c>
      <c r="AV46" s="65">
        <f t="shared" si="134"/>
        <v>0</v>
      </c>
      <c r="AW46" s="72">
        <f t="shared" si="134"/>
        <v>0</v>
      </c>
      <c r="AY46" s="213"/>
      <c r="BK46" s="40"/>
      <c r="BL46" s="5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5"/>
      <c r="GA46" s="5"/>
      <c r="GB46" s="4"/>
      <c r="GC46" s="4"/>
    </row>
    <row r="47" spans="1:185" s="80" customFormat="1" ht="69.900000000000006" customHeight="1" thickBot="1">
      <c r="A47" s="64" t="s">
        <v>54</v>
      </c>
      <c r="B47" s="74">
        <f>SUM(B38:B41)</f>
        <v>0</v>
      </c>
      <c r="C47" s="75">
        <f t="shared" ref="C47:AW47" si="135">SUM(C38:C41)</f>
        <v>0</v>
      </c>
      <c r="D47" s="76">
        <f t="shared" si="135"/>
        <v>0</v>
      </c>
      <c r="E47" s="77">
        <f t="shared" si="135"/>
        <v>0</v>
      </c>
      <c r="F47" s="75">
        <f t="shared" si="135"/>
        <v>162</v>
      </c>
      <c r="G47" s="75">
        <f t="shared" si="135"/>
        <v>1</v>
      </c>
      <c r="H47" s="76">
        <f t="shared" si="135"/>
        <v>163</v>
      </c>
      <c r="I47" s="77">
        <f t="shared" si="135"/>
        <v>2</v>
      </c>
      <c r="J47" s="75">
        <f t="shared" si="135"/>
        <v>657</v>
      </c>
      <c r="K47" s="75">
        <f t="shared" si="135"/>
        <v>5</v>
      </c>
      <c r="L47" s="67">
        <f t="shared" si="135"/>
        <v>662</v>
      </c>
      <c r="M47" s="68">
        <f t="shared" si="135"/>
        <v>4</v>
      </c>
      <c r="N47" s="69">
        <f t="shared" si="135"/>
        <v>0</v>
      </c>
      <c r="O47" s="66">
        <f t="shared" si="135"/>
        <v>0</v>
      </c>
      <c r="P47" s="67">
        <f t="shared" si="135"/>
        <v>0</v>
      </c>
      <c r="Q47" s="68">
        <f t="shared" si="135"/>
        <v>0</v>
      </c>
      <c r="R47" s="66">
        <f t="shared" si="135"/>
        <v>520</v>
      </c>
      <c r="S47" s="75">
        <f t="shared" si="135"/>
        <v>6</v>
      </c>
      <c r="T47" s="76">
        <f t="shared" si="135"/>
        <v>526</v>
      </c>
      <c r="U47" s="77">
        <f t="shared" si="135"/>
        <v>0</v>
      </c>
      <c r="V47" s="75">
        <f t="shared" si="135"/>
        <v>92</v>
      </c>
      <c r="W47" s="75">
        <f t="shared" si="135"/>
        <v>1</v>
      </c>
      <c r="X47" s="76">
        <f t="shared" si="135"/>
        <v>93</v>
      </c>
      <c r="Y47" s="77">
        <f t="shared" si="135"/>
        <v>0</v>
      </c>
      <c r="Z47" s="75">
        <f t="shared" si="135"/>
        <v>70</v>
      </c>
      <c r="AA47" s="75">
        <f t="shared" si="135"/>
        <v>2</v>
      </c>
      <c r="AB47" s="76">
        <f t="shared" si="135"/>
        <v>72</v>
      </c>
      <c r="AC47" s="77">
        <f t="shared" si="135"/>
        <v>0</v>
      </c>
      <c r="AD47" s="75">
        <f t="shared" si="135"/>
        <v>81</v>
      </c>
      <c r="AE47" s="75">
        <f t="shared" si="135"/>
        <v>0</v>
      </c>
      <c r="AF47" s="76">
        <f t="shared" si="135"/>
        <v>81</v>
      </c>
      <c r="AG47" s="79">
        <f t="shared" si="135"/>
        <v>4</v>
      </c>
      <c r="AH47" s="71">
        <f t="shared" si="135"/>
        <v>0</v>
      </c>
      <c r="AI47" s="70">
        <f t="shared" si="135"/>
        <v>0</v>
      </c>
      <c r="AJ47" s="65">
        <f t="shared" si="135"/>
        <v>0</v>
      </c>
      <c r="AK47" s="72">
        <f t="shared" si="135"/>
        <v>0</v>
      </c>
      <c r="AL47" s="69">
        <f t="shared" si="135"/>
        <v>0</v>
      </c>
      <c r="AM47" s="70">
        <f t="shared" si="135"/>
        <v>0</v>
      </c>
      <c r="AN47" s="65">
        <f t="shared" si="135"/>
        <v>0</v>
      </c>
      <c r="AO47" s="72">
        <f t="shared" si="135"/>
        <v>0</v>
      </c>
      <c r="AP47" s="69">
        <f t="shared" si="135"/>
        <v>0</v>
      </c>
      <c r="AQ47" s="70">
        <f t="shared" si="135"/>
        <v>0</v>
      </c>
      <c r="AR47" s="65">
        <f t="shared" si="135"/>
        <v>0</v>
      </c>
      <c r="AS47" s="72">
        <f t="shared" si="135"/>
        <v>0</v>
      </c>
      <c r="AT47" s="69">
        <f t="shared" si="135"/>
        <v>0</v>
      </c>
      <c r="AU47" s="70">
        <f t="shared" si="135"/>
        <v>0</v>
      </c>
      <c r="AV47" s="65">
        <f t="shared" si="135"/>
        <v>0</v>
      </c>
      <c r="AW47" s="72">
        <f t="shared" si="135"/>
        <v>0</v>
      </c>
      <c r="AY47" s="213"/>
      <c r="AZ47" s="206"/>
      <c r="BK47" s="40"/>
      <c r="BL47" s="5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5"/>
      <c r="GA47" s="5"/>
      <c r="GB47" s="4"/>
      <c r="GC47" s="4"/>
    </row>
    <row r="48" spans="1:185" s="4" customFormat="1" ht="20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206"/>
      <c r="AZ48" s="206"/>
      <c r="BA48" s="6"/>
      <c r="BB48" s="6"/>
      <c r="BC48" s="6"/>
      <c r="BD48" s="6"/>
      <c r="BE48" s="6"/>
      <c r="BF48" s="6"/>
      <c r="BK48" s="5"/>
      <c r="BL48" s="5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5"/>
      <c r="GA48" s="5"/>
    </row>
    <row r="49" spans="1:183" s="4" customForma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206"/>
      <c r="AZ49" s="206"/>
      <c r="BA49" s="6"/>
      <c r="BB49" s="6"/>
      <c r="BC49" s="6"/>
      <c r="BD49" s="6"/>
      <c r="BE49" s="6"/>
      <c r="BF49" s="6"/>
      <c r="BK49" s="5"/>
      <c r="BL49" s="5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5"/>
      <c r="GA49" s="5"/>
    </row>
  </sheetData>
  <mergeCells count="103">
    <mergeCell ref="AV32:AW32"/>
    <mergeCell ref="Z31:AC32"/>
    <mergeCell ref="AD31:AG32"/>
    <mergeCell ref="AH31:AW31"/>
    <mergeCell ref="AH32:AI32"/>
    <mergeCell ref="AJ32:AK32"/>
    <mergeCell ref="AL32:AM32"/>
    <mergeCell ref="AN32:AO32"/>
    <mergeCell ref="AP32:AQ32"/>
    <mergeCell ref="AR32:AS32"/>
    <mergeCell ref="AT32:AU32"/>
    <mergeCell ref="FJ14:FM14"/>
    <mergeCell ref="FN14:FQ14"/>
    <mergeCell ref="FR14:FU14"/>
    <mergeCell ref="FV14:FY14"/>
    <mergeCell ref="B31:E32"/>
    <mergeCell ref="F31:I32"/>
    <mergeCell ref="J31:M32"/>
    <mergeCell ref="N31:Q32"/>
    <mergeCell ref="R31:U32"/>
    <mergeCell ref="V31:Y32"/>
    <mergeCell ref="EL14:EO14"/>
    <mergeCell ref="EP14:ES14"/>
    <mergeCell ref="ET14:EW14"/>
    <mergeCell ref="EX14:FA14"/>
    <mergeCell ref="FB14:FE14"/>
    <mergeCell ref="FF14:FI14"/>
    <mergeCell ref="DP14:DR14"/>
    <mergeCell ref="DS14:DU14"/>
    <mergeCell ref="DV14:DY14"/>
    <mergeCell ref="DZ14:EC14"/>
    <mergeCell ref="ED14:EG14"/>
    <mergeCell ref="EH14:EK14"/>
    <mergeCell ref="CX14:CZ14"/>
    <mergeCell ref="DA14:DC14"/>
    <mergeCell ref="DG14:DI14"/>
    <mergeCell ref="DJ14:DL14"/>
    <mergeCell ref="DM14:DO14"/>
    <mergeCell ref="BZ14:CC14"/>
    <mergeCell ref="CD14:CG14"/>
    <mergeCell ref="CH14:CK14"/>
    <mergeCell ref="CL14:CO14"/>
    <mergeCell ref="CP14:CS14"/>
    <mergeCell ref="CT14:CW14"/>
    <mergeCell ref="FJ13:FM13"/>
    <mergeCell ref="FN13:FQ13"/>
    <mergeCell ref="FR13:FU13"/>
    <mergeCell ref="FV13:FY13"/>
    <mergeCell ref="AH14:AI14"/>
    <mergeCell ref="AJ14:AK14"/>
    <mergeCell ref="AL14:AM14"/>
    <mergeCell ref="AN14:AO14"/>
    <mergeCell ref="AP14:AQ14"/>
    <mergeCell ref="AR14:AS14"/>
    <mergeCell ref="EL13:EO13"/>
    <mergeCell ref="EP13:ES13"/>
    <mergeCell ref="ET13:EW13"/>
    <mergeCell ref="EX13:FA13"/>
    <mergeCell ref="FB13:FE13"/>
    <mergeCell ref="FF13:FI13"/>
    <mergeCell ref="DP13:DR13"/>
    <mergeCell ref="DS13:DU13"/>
    <mergeCell ref="DV13:DY13"/>
    <mergeCell ref="DZ13:EC13"/>
    <mergeCell ref="ED13:EG13"/>
    <mergeCell ref="EH13:EK13"/>
    <mergeCell ref="CX13:CZ13"/>
    <mergeCell ref="DA13:DC13"/>
    <mergeCell ref="DG13:DI13"/>
    <mergeCell ref="DJ13:DL13"/>
    <mergeCell ref="DM13:DO13"/>
    <mergeCell ref="BZ13:CC13"/>
    <mergeCell ref="CD13:CG13"/>
    <mergeCell ref="CH13:CK13"/>
    <mergeCell ref="CL13:CO13"/>
    <mergeCell ref="CP13:CS13"/>
    <mergeCell ref="CT13:CW13"/>
    <mergeCell ref="AD13:AG14"/>
    <mergeCell ref="AH13:AW13"/>
    <mergeCell ref="BR13:BU13"/>
    <mergeCell ref="BV13:BY13"/>
    <mergeCell ref="AT14:AU14"/>
    <mergeCell ref="AV14:AW14"/>
    <mergeCell ref="BR14:BU14"/>
    <mergeCell ref="BV14:BY14"/>
    <mergeCell ref="DD13:DF13"/>
    <mergeCell ref="DD14:DF14"/>
    <mergeCell ref="P11:U12"/>
    <mergeCell ref="B13:E14"/>
    <mergeCell ref="F13:I14"/>
    <mergeCell ref="J13:M14"/>
    <mergeCell ref="N13:Q14"/>
    <mergeCell ref="R13:U14"/>
    <mergeCell ref="P1:U2"/>
    <mergeCell ref="B5:G5"/>
    <mergeCell ref="W5:AA6"/>
    <mergeCell ref="B6:D6"/>
    <mergeCell ref="E6:F6"/>
    <mergeCell ref="J6:N7"/>
    <mergeCell ref="B7:D7"/>
    <mergeCell ref="E7:F7"/>
    <mergeCell ref="V13:Y14"/>
    <mergeCell ref="Z13:AC14"/>
  </mergeCells>
  <pageMargins left="0.39" right="0.2" top="0.45" bottom="0.2" header="0.28999999999999998" footer="0.2"/>
  <pageSetup paperSize="8" scale="35" fitToHeight="2" orientation="landscape" horizontalDpi="300" verticalDpi="300" r:id="rId1"/>
  <headerFooter alignWithMargins="0">
    <oddHeader>&amp;R&amp;"Times,Italic"&amp;14Page &amp;P of 2</oddHeader>
  </headerFooter>
  <drawing r:id="rId2"/>
  <legacyDrawing r:id="rId3"/>
  <oleObjects>
    <mc:AlternateContent xmlns:mc="http://schemas.openxmlformats.org/markup-compatibility/2006">
      <mc:Choice Requires="x14">
        <oleObject progId="Draw.Document.5" shapeId="1025" r:id="rId4">
          <objectPr defaultSize="0" autoPict="0" r:id="rId5">
            <anchor moveWithCells="1">
              <from>
                <xdr:col>23</xdr:col>
                <xdr:colOff>297180</xdr:colOff>
                <xdr:row>1</xdr:row>
                <xdr:rowOff>0</xdr:rowOff>
              </from>
              <to>
                <xdr:col>25</xdr:col>
                <xdr:colOff>228600</xdr:colOff>
                <xdr:row>5</xdr:row>
                <xdr:rowOff>68580</xdr:rowOff>
              </to>
            </anchor>
          </objectPr>
        </oleObject>
      </mc:Choice>
      <mc:Fallback>
        <oleObject progId="Draw.Document.5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A7ACD-AFC6-4E64-B0C3-2B0237170127}">
  <sheetPr>
    <pageSetUpPr fitToPage="1"/>
  </sheetPr>
  <dimension ref="A1:U52"/>
  <sheetViews>
    <sheetView zoomScaleNormal="100" workbookViewId="0">
      <selection activeCell="A2" sqref="A2"/>
    </sheetView>
  </sheetViews>
  <sheetFormatPr defaultColWidth="8.6640625" defaultRowHeight="13.2"/>
  <cols>
    <col min="1" max="1" width="13.33203125" style="99" customWidth="1"/>
    <col min="2" max="2" width="10.6640625" style="99" customWidth="1"/>
    <col min="3" max="4" width="8.6640625" style="99" customWidth="1"/>
    <col min="5" max="5" width="10.44140625" style="99" customWidth="1"/>
    <col min="6" max="11" width="8.6640625" style="99" customWidth="1"/>
    <col min="12" max="16384" width="8.6640625" style="99"/>
  </cols>
  <sheetData>
    <row r="1" spans="1:21" s="83" customFormat="1" ht="30" customHeight="1">
      <c r="A1" s="82" t="s">
        <v>0</v>
      </c>
      <c r="E1" s="84"/>
      <c r="F1" s="84"/>
      <c r="G1" s="84"/>
      <c r="H1" s="84"/>
      <c r="I1" s="85"/>
      <c r="J1" s="85"/>
      <c r="K1" s="85"/>
    </row>
    <row r="2" spans="1:21" s="83" customFormat="1" ht="20.100000000000001" customHeight="1">
      <c r="B2" s="86"/>
      <c r="C2" s="82"/>
      <c r="D2" s="86"/>
      <c r="E2" s="86"/>
      <c r="F2" s="86"/>
      <c r="G2" s="86"/>
      <c r="H2" s="86"/>
      <c r="I2" s="86"/>
      <c r="J2" s="86"/>
    </row>
    <row r="3" spans="1:21" s="83" customFormat="1" ht="22.5" customHeight="1">
      <c r="A3" s="87" t="s">
        <v>2</v>
      </c>
      <c r="B3" s="88">
        <f>TABLE!B3</f>
        <v>1</v>
      </c>
      <c r="C3" s="88"/>
      <c r="D3" s="88"/>
      <c r="E3" s="182" t="s">
        <v>3</v>
      </c>
      <c r="F3" s="182"/>
      <c r="G3" s="88" t="str">
        <f>TABLE!F3</f>
        <v>Fine</v>
      </c>
      <c r="H3" s="88"/>
      <c r="I3" s="88"/>
      <c r="J3" s="86"/>
      <c r="K3" s="89"/>
    </row>
    <row r="4" spans="1:21" s="83" customFormat="1" ht="22.5" customHeight="1">
      <c r="A4" s="87" t="s">
        <v>5</v>
      </c>
      <c r="B4" s="88" t="str">
        <f>TABLE!B4</f>
        <v>Lakeside Drive/Riveredge Boulevard, Oonoonba (Townsville)</v>
      </c>
      <c r="C4" s="88"/>
      <c r="D4" s="90"/>
      <c r="E4" s="90"/>
      <c r="F4" s="90"/>
      <c r="G4" s="88"/>
      <c r="H4" s="90"/>
      <c r="I4" s="88"/>
      <c r="J4" s="86"/>
      <c r="K4" s="89"/>
    </row>
    <row r="5" spans="1:21" s="83" customFormat="1" ht="22.5" customHeight="1">
      <c r="A5" s="87" t="s">
        <v>7</v>
      </c>
      <c r="B5" s="183">
        <f>TABLE!B5</f>
        <v>45441</v>
      </c>
      <c r="C5" s="183"/>
      <c r="D5" s="183"/>
      <c r="E5" s="183"/>
      <c r="F5" s="91"/>
      <c r="G5" s="91"/>
      <c r="H5" s="91"/>
      <c r="I5" s="91"/>
      <c r="J5" s="82"/>
      <c r="K5" s="92"/>
    </row>
    <row r="6" spans="1:21" s="83" customFormat="1" ht="22.5" customHeight="1">
      <c r="A6" s="87" t="s">
        <v>55</v>
      </c>
      <c r="B6" s="85" t="s">
        <v>56</v>
      </c>
      <c r="C6" s="93" t="s">
        <v>9</v>
      </c>
      <c r="D6" s="93"/>
      <c r="E6" s="93">
        <f>TABLE!E6</f>
        <v>0.35416666666666669</v>
      </c>
      <c r="F6" s="94"/>
      <c r="G6" s="94"/>
      <c r="H6" s="94"/>
    </row>
    <row r="7" spans="1:21" s="83" customFormat="1" ht="22.5" customHeight="1">
      <c r="A7" s="85"/>
      <c r="B7" s="85" t="s">
        <v>57</v>
      </c>
      <c r="C7" s="93" t="s">
        <v>9</v>
      </c>
      <c r="D7" s="93"/>
      <c r="E7" s="93">
        <f>TABLE!E7</f>
        <v>0.72916666666666663</v>
      </c>
      <c r="F7" s="95"/>
      <c r="G7" s="95"/>
      <c r="H7" s="85"/>
      <c r="I7" s="89"/>
      <c r="J7" s="89"/>
    </row>
    <row r="8" spans="1:21" s="83" customFormat="1" ht="22.5" customHeight="1">
      <c r="A8" s="85"/>
      <c r="B8" s="85"/>
      <c r="C8" s="93"/>
      <c r="D8" s="93"/>
      <c r="E8" s="93"/>
      <c r="F8" s="95"/>
      <c r="G8" s="95"/>
      <c r="H8" s="85"/>
    </row>
    <row r="9" spans="1:21" s="83" customFormat="1" ht="22.5" customHeight="1">
      <c r="A9" s="96" t="s">
        <v>58</v>
      </c>
      <c r="B9" s="85"/>
      <c r="C9" s="85"/>
      <c r="D9" s="85"/>
      <c r="E9" s="85"/>
      <c r="F9" s="85"/>
      <c r="G9" s="85"/>
      <c r="H9" s="85"/>
      <c r="I9" s="85"/>
      <c r="M9" s="181" t="str">
        <f>TABLE!P1</f>
        <v>Lakeside Drive (north)</v>
      </c>
      <c r="N9" s="181"/>
      <c r="O9" s="181"/>
      <c r="P9" s="181"/>
      <c r="Q9" s="181"/>
    </row>
    <row r="10" spans="1:21" s="83" customFormat="1" ht="22.5" customHeight="1">
      <c r="A10" s="97" t="s">
        <v>59</v>
      </c>
      <c r="B10" s="98"/>
      <c r="C10" s="98"/>
      <c r="D10" s="98"/>
      <c r="E10" s="98"/>
      <c r="F10" s="98"/>
      <c r="G10" s="98"/>
      <c r="H10" s="85"/>
      <c r="I10" s="85"/>
    </row>
    <row r="11" spans="1:21" s="85" customFormat="1" ht="22.5" customHeight="1">
      <c r="A11" s="97" t="s">
        <v>60</v>
      </c>
      <c r="B11" s="98"/>
      <c r="C11" s="98"/>
      <c r="D11" s="98"/>
      <c r="E11" s="98"/>
      <c r="F11" s="98"/>
      <c r="G11" s="98"/>
    </row>
    <row r="12" spans="1:21" s="85" customFormat="1" ht="22.5" customHeight="1">
      <c r="A12" s="98"/>
      <c r="B12" s="98"/>
      <c r="C12" s="98"/>
      <c r="D12" s="98"/>
      <c r="E12" s="98"/>
      <c r="F12" s="98"/>
      <c r="G12" s="98"/>
    </row>
    <row r="13" spans="1:21" ht="15.6">
      <c r="H13" s="98"/>
      <c r="I13" s="98"/>
    </row>
    <row r="14" spans="1:21" ht="15.6">
      <c r="H14" s="98"/>
      <c r="I14" s="98"/>
    </row>
    <row r="15" spans="1:21" ht="15.6">
      <c r="H15" s="98"/>
      <c r="I15" s="98"/>
    </row>
    <row r="16" spans="1:21" ht="12.75" customHeight="1">
      <c r="R16" s="181"/>
      <c r="S16" s="181"/>
      <c r="T16" s="181"/>
      <c r="U16" s="181"/>
    </row>
    <row r="17" spans="4:21" ht="12.75" customHeight="1">
      <c r="R17" s="181"/>
      <c r="S17" s="181"/>
      <c r="T17" s="181"/>
      <c r="U17" s="181"/>
    </row>
    <row r="25" spans="4:21" ht="12.75" customHeight="1">
      <c r="D25" s="181" t="str">
        <f>TABLE!J6</f>
        <v xml:space="preserve"> Riveredge Boulevard (west)</v>
      </c>
      <c r="E25" s="181"/>
      <c r="F25" s="181"/>
      <c r="G25" s="181"/>
    </row>
    <row r="26" spans="4:21" ht="12.75" customHeight="1">
      <c r="D26" s="181"/>
      <c r="E26" s="181"/>
      <c r="F26" s="181"/>
      <c r="G26" s="181"/>
    </row>
    <row r="46" spans="13:18">
      <c r="M46" s="181" t="str">
        <f>TABLE!P11</f>
        <v>Lakeside Drive (south)</v>
      </c>
      <c r="N46" s="181"/>
      <c r="O46" s="181"/>
      <c r="P46" s="181"/>
      <c r="Q46" s="181"/>
      <c r="R46" s="181"/>
    </row>
    <row r="47" spans="13:18">
      <c r="M47" s="181"/>
      <c r="N47" s="181"/>
      <c r="O47" s="181"/>
      <c r="P47" s="181"/>
      <c r="Q47" s="181"/>
      <c r="R47" s="181"/>
    </row>
    <row r="50" spans="1:11">
      <c r="A50" s="100"/>
      <c r="B50" s="101"/>
      <c r="C50" s="101"/>
      <c r="D50" s="101"/>
      <c r="E50" s="101"/>
      <c r="F50" s="101"/>
      <c r="G50" s="101"/>
      <c r="H50" s="101"/>
      <c r="I50" s="101"/>
      <c r="J50" s="101"/>
      <c r="K50" s="102"/>
    </row>
    <row r="51" spans="1:11" ht="15.6">
      <c r="A51" s="103" t="s">
        <v>61</v>
      </c>
      <c r="B51" s="104"/>
      <c r="C51" s="105" t="s">
        <v>62</v>
      </c>
      <c r="K51" s="106"/>
    </row>
    <row r="52" spans="1:11">
      <c r="A52" s="107"/>
      <c r="B52" s="108"/>
      <c r="C52" s="109"/>
      <c r="D52" s="109"/>
      <c r="E52" s="109"/>
      <c r="F52" s="109"/>
      <c r="G52" s="109"/>
      <c r="H52" s="109"/>
      <c r="I52" s="109"/>
      <c r="J52" s="109"/>
      <c r="K52" s="110"/>
    </row>
  </sheetData>
  <mergeCells count="6">
    <mergeCell ref="M46:R47"/>
    <mergeCell ref="E3:F3"/>
    <mergeCell ref="B5:E5"/>
    <mergeCell ref="M9:Q9"/>
    <mergeCell ref="R16:U17"/>
    <mergeCell ref="D25:G26"/>
  </mergeCells>
  <printOptions horizontalCentered="1"/>
  <pageMargins left="0.15748031496062992" right="0.19685039370078741" top="0.23622047244094491" bottom="0.19685039370078741" header="0.23622047244094491" footer="0.19685039370078741"/>
  <pageSetup paperSize="9" scale="69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raw.Document.5" shapeId="2051" r:id="rId4">
          <objectPr defaultSize="0" autoPict="0" r:id="rId5">
            <anchor moveWithCells="1">
              <from>
                <xdr:col>17</xdr:col>
                <xdr:colOff>426720</xdr:colOff>
                <xdr:row>7</xdr:row>
                <xdr:rowOff>144780</xdr:rowOff>
              </from>
              <to>
                <xdr:col>18</xdr:col>
                <xdr:colOff>487680</xdr:colOff>
                <xdr:row>9</xdr:row>
                <xdr:rowOff>259080</xdr:rowOff>
              </to>
            </anchor>
          </objectPr>
        </oleObject>
      </mc:Choice>
      <mc:Fallback>
        <oleObject progId="Draw.Document.5" shapeId="2051" r:id="rId4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6" name="Drop Down 1">
              <controlPr defaultSize="0" autoLine="0" autoPict="0">
                <anchor moveWithCells="1">
                  <from>
                    <xdr:col>1</xdr:col>
                    <xdr:colOff>670560</xdr:colOff>
                    <xdr:row>8</xdr:row>
                    <xdr:rowOff>60960</xdr:rowOff>
                  </from>
                  <to>
                    <xdr:col>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" name="Drop Down 2">
              <controlPr defaultSize="0" autoLine="0" autoPict="0">
                <anchor moveWithCells="1">
                  <from>
                    <xdr:col>1</xdr:col>
                    <xdr:colOff>670560</xdr:colOff>
                    <xdr:row>9</xdr:row>
                    <xdr:rowOff>76200</xdr:rowOff>
                  </from>
                  <to>
                    <xdr:col>4</xdr:col>
                    <xdr:colOff>99060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Drop Down 4">
              <controlPr defaultSize="0" autoLine="0" autoPict="0">
                <anchor moveWithCells="1">
                  <from>
                    <xdr:col>1</xdr:col>
                    <xdr:colOff>655320</xdr:colOff>
                    <xdr:row>10</xdr:row>
                    <xdr:rowOff>76200</xdr:rowOff>
                  </from>
                  <to>
                    <xdr:col>4</xdr:col>
                    <xdr:colOff>83820</xdr:colOff>
                    <xdr:row>11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D2E5-FE26-4058-AF73-224423C424FD}">
  <dimension ref="A1:BF46"/>
  <sheetViews>
    <sheetView zoomScale="75" zoomScaleNormal="75" workbookViewId="0">
      <selection activeCell="A2" sqref="A2"/>
    </sheetView>
  </sheetViews>
  <sheetFormatPr defaultColWidth="9.109375" defaultRowHeight="15"/>
  <cols>
    <col min="1" max="1" width="16.44140625" style="221" customWidth="1"/>
    <col min="2" max="10" width="21.5546875" style="221" customWidth="1"/>
    <col min="11" max="35" width="7.6640625" style="221" customWidth="1"/>
    <col min="36" max="40" width="8" style="221" customWidth="1"/>
    <col min="41" max="44" width="8" style="219" customWidth="1"/>
    <col min="45" max="45" width="8" style="220" customWidth="1"/>
    <col min="46" max="47" width="9.44140625" style="219" customWidth="1"/>
    <col min="48" max="48" width="9.44140625" style="221" customWidth="1"/>
    <col min="49" max="49" width="9.6640625" style="221" customWidth="1"/>
    <col min="50" max="51" width="7.109375" style="221" customWidth="1"/>
    <col min="52" max="95" width="5.33203125" style="221" customWidth="1"/>
    <col min="96" max="96" width="1.5546875" style="221" customWidth="1"/>
    <col min="97" max="16384" width="9.109375" style="221"/>
  </cols>
  <sheetData>
    <row r="1" spans="1:58" s="114" customFormat="1" ht="21" customHeight="1">
      <c r="A1" s="111" t="s">
        <v>101</v>
      </c>
      <c r="B1" s="112"/>
      <c r="C1" s="112"/>
      <c r="D1" s="113"/>
      <c r="G1" s="98"/>
      <c r="H1" s="115" t="s">
        <v>1</v>
      </c>
      <c r="M1" s="218"/>
      <c r="N1" s="218"/>
      <c r="O1" s="218"/>
      <c r="P1" s="218"/>
      <c r="Q1" s="218"/>
      <c r="R1" s="218"/>
      <c r="AA1" s="99"/>
      <c r="AB1" s="99"/>
      <c r="AC1" s="99"/>
      <c r="AD1" s="99"/>
      <c r="AO1" s="219"/>
      <c r="AP1" s="219"/>
      <c r="AQ1" s="219"/>
      <c r="AR1" s="219"/>
      <c r="AS1" s="220"/>
      <c r="AT1" s="219"/>
      <c r="AU1" s="219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</row>
    <row r="2" spans="1:58" s="114" customFormat="1" ht="21" customHeight="1">
      <c r="A2" s="112"/>
      <c r="B2" s="112"/>
      <c r="C2" s="112"/>
      <c r="D2" s="113"/>
      <c r="G2" s="98"/>
      <c r="H2" s="98"/>
      <c r="L2" s="115"/>
      <c r="M2" s="116"/>
      <c r="N2" s="117"/>
      <c r="O2" s="117"/>
      <c r="P2" s="15"/>
      <c r="Q2" s="15"/>
      <c r="R2" s="11"/>
      <c r="S2" s="115"/>
      <c r="T2" s="118"/>
      <c r="AA2" s="99"/>
      <c r="AB2" s="99"/>
      <c r="AC2" s="99"/>
      <c r="AD2" s="99"/>
      <c r="AO2" s="219"/>
      <c r="AP2" s="219"/>
      <c r="AQ2" s="219"/>
      <c r="AR2" s="219"/>
      <c r="AS2" s="220"/>
      <c r="AT2" s="219"/>
      <c r="AU2" s="219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</row>
    <row r="3" spans="1:58" s="114" customFormat="1" ht="21" customHeight="1">
      <c r="A3" s="119" t="s">
        <v>2</v>
      </c>
      <c r="B3" s="196">
        <v>1</v>
      </c>
      <c r="C3" s="120" t="s">
        <v>3</v>
      </c>
      <c r="D3" s="222" t="s">
        <v>4</v>
      </c>
      <c r="G3" s="98"/>
      <c r="H3" s="98"/>
      <c r="L3" s="121"/>
      <c r="M3" s="122"/>
      <c r="N3" s="117"/>
      <c r="O3" s="117"/>
      <c r="P3" s="117"/>
      <c r="Q3" s="117"/>
      <c r="R3" s="122"/>
      <c r="S3" s="123"/>
      <c r="T3" s="112"/>
      <c r="AA3" s="99"/>
      <c r="AB3" s="99"/>
      <c r="AC3" s="99"/>
      <c r="AD3" s="99"/>
      <c r="AO3" s="219"/>
      <c r="AP3" s="219"/>
      <c r="AQ3" s="219"/>
      <c r="AR3" s="219"/>
      <c r="AS3" s="220"/>
      <c r="AT3" s="219"/>
      <c r="AU3" s="219"/>
      <c r="AV3" s="221"/>
      <c r="AW3" s="221"/>
      <c r="AX3" s="221"/>
      <c r="AY3" s="221"/>
      <c r="AZ3" s="221"/>
      <c r="BA3" s="221"/>
      <c r="BB3" s="221"/>
      <c r="BC3" s="221"/>
      <c r="BD3" s="221"/>
      <c r="BE3" s="221"/>
      <c r="BF3" s="221"/>
    </row>
    <row r="4" spans="1:58" s="114" customFormat="1" ht="21" customHeight="1">
      <c r="A4" s="119" t="s">
        <v>5</v>
      </c>
      <c r="B4" s="196" t="s">
        <v>6</v>
      </c>
      <c r="C4" s="124"/>
      <c r="D4" s="124"/>
      <c r="E4" s="124"/>
      <c r="F4" s="223"/>
      <c r="G4" s="98"/>
      <c r="H4" s="224"/>
      <c r="I4" s="223"/>
      <c r="J4" s="224"/>
      <c r="K4" s="224"/>
      <c r="L4" s="121"/>
      <c r="M4" s="117"/>
      <c r="N4" s="117"/>
      <c r="O4" s="117"/>
      <c r="P4" s="117"/>
      <c r="Q4" s="117"/>
      <c r="R4" s="125"/>
      <c r="S4" s="117"/>
      <c r="T4" s="224"/>
      <c r="U4" s="224"/>
      <c r="V4" s="224"/>
      <c r="W4" s="224"/>
      <c r="AA4" s="99"/>
      <c r="AB4" s="99"/>
      <c r="AC4" s="99"/>
      <c r="AD4" s="99"/>
      <c r="AO4" s="219"/>
      <c r="AP4" s="219"/>
      <c r="AQ4" s="219"/>
      <c r="AR4" s="219"/>
      <c r="AS4" s="220"/>
      <c r="AT4" s="219"/>
      <c r="AU4" s="219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</row>
    <row r="5" spans="1:58" s="114" customFormat="1" ht="21" customHeight="1">
      <c r="A5" s="119" t="s">
        <v>7</v>
      </c>
      <c r="B5" s="225">
        <v>45441</v>
      </c>
      <c r="C5" s="225"/>
      <c r="D5" s="226"/>
      <c r="E5" s="226"/>
      <c r="G5" s="227"/>
      <c r="H5" s="224"/>
      <c r="I5" s="224"/>
      <c r="K5" s="224"/>
      <c r="L5" s="121"/>
      <c r="M5" s="117"/>
      <c r="N5" s="117"/>
      <c r="O5" s="117"/>
      <c r="P5" s="117"/>
      <c r="Q5" s="117"/>
      <c r="R5" s="125"/>
      <c r="S5" s="121"/>
      <c r="T5" s="224"/>
      <c r="U5" s="224"/>
      <c r="V5" s="224"/>
      <c r="W5" s="224"/>
      <c r="X5" s="224"/>
      <c r="Y5" s="224"/>
      <c r="Z5" s="224"/>
      <c r="AA5" s="99"/>
      <c r="AB5" s="99"/>
      <c r="AC5" s="99"/>
      <c r="AD5" s="99"/>
      <c r="AO5" s="219"/>
      <c r="AP5" s="219"/>
      <c r="AQ5" s="219"/>
      <c r="AR5" s="219"/>
      <c r="AS5" s="220"/>
      <c r="AT5" s="219"/>
      <c r="AU5" s="219"/>
      <c r="AV5" s="221"/>
      <c r="AW5" s="221"/>
      <c r="AX5" s="221"/>
      <c r="AY5" s="221"/>
      <c r="AZ5" s="221"/>
      <c r="BA5" s="221"/>
      <c r="BB5" s="221"/>
      <c r="BC5" s="221"/>
      <c r="BD5" s="221"/>
      <c r="BE5" s="221"/>
      <c r="BF5" s="221"/>
    </row>
    <row r="6" spans="1:58" s="114" customFormat="1" ht="21" customHeight="1">
      <c r="A6" s="119"/>
      <c r="B6" s="126"/>
      <c r="C6" s="126"/>
      <c r="D6" s="126"/>
      <c r="E6" s="228" t="s">
        <v>63</v>
      </c>
      <c r="F6" s="228"/>
      <c r="G6" s="227"/>
      <c r="H6" s="224"/>
      <c r="I6" s="224"/>
      <c r="K6" s="224"/>
      <c r="L6" s="15"/>
      <c r="M6" s="117"/>
      <c r="N6" s="117"/>
      <c r="O6" s="117"/>
      <c r="P6" s="117"/>
      <c r="Q6" s="117"/>
      <c r="R6" s="125"/>
      <c r="S6" s="121"/>
      <c r="T6" s="224"/>
      <c r="U6" s="224"/>
      <c r="V6" s="224"/>
      <c r="W6" s="224"/>
      <c r="X6" s="224"/>
      <c r="Y6" s="11"/>
      <c r="Z6" s="127"/>
      <c r="AA6" s="99"/>
      <c r="AB6" s="99"/>
      <c r="AC6" s="128"/>
      <c r="AD6" s="129"/>
      <c r="AG6" s="130"/>
      <c r="AH6" s="127"/>
      <c r="AI6" s="127"/>
      <c r="AO6" s="219"/>
      <c r="AP6" s="219"/>
      <c r="AQ6" s="219"/>
      <c r="AR6" s="219"/>
      <c r="AS6" s="220"/>
      <c r="AT6" s="219"/>
      <c r="AU6" s="219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</row>
    <row r="7" spans="1:58" s="114" customFormat="1" ht="21" customHeight="1">
      <c r="A7" s="119"/>
      <c r="B7" s="126"/>
      <c r="C7" s="126"/>
      <c r="D7" s="126"/>
      <c r="E7" s="229"/>
      <c r="F7" s="229"/>
      <c r="H7" s="98"/>
      <c r="L7" s="117"/>
      <c r="M7" s="117"/>
      <c r="N7" s="117"/>
      <c r="O7" s="117"/>
      <c r="P7" s="117"/>
      <c r="Q7" s="117"/>
      <c r="R7" s="117"/>
      <c r="S7" s="121"/>
      <c r="T7" s="121"/>
      <c r="U7" s="127"/>
      <c r="Z7" s="127"/>
      <c r="AA7" s="99"/>
      <c r="AB7" s="99"/>
      <c r="AC7" s="99"/>
      <c r="AD7" s="129"/>
      <c r="AH7" s="127"/>
      <c r="AI7" s="127"/>
      <c r="AO7" s="219"/>
      <c r="AP7" s="219"/>
      <c r="AQ7" s="219"/>
      <c r="AR7" s="219"/>
      <c r="AS7" s="220"/>
      <c r="AT7" s="219"/>
      <c r="AU7" s="219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</row>
    <row r="8" spans="1:58" s="114" customFormat="1" ht="21" customHeight="1">
      <c r="A8" s="119"/>
      <c r="B8" s="119"/>
      <c r="C8" s="119"/>
      <c r="D8" s="131"/>
      <c r="E8" s="131"/>
      <c r="F8" s="131"/>
      <c r="G8" s="98"/>
      <c r="H8" s="98"/>
      <c r="L8" s="125"/>
      <c r="M8" s="15"/>
      <c r="N8" s="125"/>
      <c r="O8" s="125"/>
      <c r="P8" s="125"/>
      <c r="Q8" s="125"/>
      <c r="R8" s="122"/>
      <c r="S8" s="15"/>
      <c r="T8" s="112"/>
      <c r="AA8" s="99"/>
      <c r="AB8" s="99"/>
      <c r="AC8" s="99"/>
      <c r="AD8" s="99"/>
      <c r="AO8" s="219"/>
      <c r="AP8" s="219"/>
      <c r="AQ8" s="219"/>
      <c r="AR8" s="219"/>
      <c r="AS8" s="220"/>
      <c r="AT8" s="219"/>
      <c r="AU8" s="219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</row>
    <row r="9" spans="1:58" s="114" customFormat="1" ht="21" customHeight="1">
      <c r="A9" s="132"/>
      <c r="B9" s="112"/>
      <c r="C9" s="112"/>
      <c r="G9" s="98"/>
      <c r="H9" s="98"/>
      <c r="L9" s="230"/>
      <c r="M9" s="115"/>
      <c r="N9" s="121"/>
      <c r="O9" s="121"/>
      <c r="P9" s="117"/>
      <c r="Q9" s="117"/>
      <c r="T9" s="112"/>
      <c r="AA9" s="99"/>
      <c r="AB9" s="99"/>
      <c r="AC9" s="99"/>
      <c r="AD9" s="99"/>
      <c r="AO9" s="219"/>
      <c r="AP9" s="219"/>
      <c r="AQ9" s="219"/>
      <c r="AR9" s="219"/>
      <c r="AS9" s="220"/>
      <c r="AT9" s="219"/>
      <c r="AU9" s="219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</row>
    <row r="10" spans="1:58" ht="21" customHeight="1">
      <c r="G10" s="98"/>
      <c r="H10" s="98"/>
      <c r="I10" s="114"/>
      <c r="J10" s="114"/>
      <c r="K10" s="114"/>
      <c r="S10" s="99"/>
      <c r="T10" s="112"/>
      <c r="U10" s="114"/>
      <c r="V10" s="99"/>
      <c r="W10" s="114"/>
      <c r="X10" s="114"/>
      <c r="Y10" s="114"/>
      <c r="Z10" s="114"/>
      <c r="AA10" s="99"/>
      <c r="AB10" s="99"/>
      <c r="AC10" s="99"/>
      <c r="AD10" s="99"/>
    </row>
    <row r="11" spans="1:58" ht="21" customHeight="1">
      <c r="G11" s="98"/>
      <c r="H11" s="115" t="s">
        <v>12</v>
      </c>
      <c r="I11" s="114"/>
      <c r="J11" s="114"/>
      <c r="K11" s="114"/>
      <c r="T11" s="231"/>
      <c r="U11" s="114"/>
      <c r="V11" s="114"/>
      <c r="W11" s="114"/>
      <c r="X11" s="133"/>
      <c r="Y11" s="114"/>
      <c r="Z11" s="114"/>
      <c r="AA11" s="99"/>
      <c r="AB11" s="99"/>
      <c r="AC11" s="99"/>
      <c r="AD11" s="99"/>
    </row>
    <row r="12" spans="1:58" ht="21" customHeight="1" thickBot="1">
      <c r="A12" s="134" t="s">
        <v>64</v>
      </c>
      <c r="AE12" s="219"/>
      <c r="AF12" s="219"/>
      <c r="AG12" s="219"/>
      <c r="AH12" s="219"/>
      <c r="AI12" s="220"/>
      <c r="AJ12" s="219"/>
      <c r="AK12" s="219"/>
      <c r="AO12" s="221"/>
      <c r="AP12" s="221"/>
      <c r="AQ12" s="221"/>
      <c r="AR12" s="221"/>
      <c r="AS12" s="221"/>
      <c r="AT12" s="221"/>
      <c r="AU12" s="221"/>
    </row>
    <row r="13" spans="1:58" ht="23.25" customHeight="1" thickBot="1">
      <c r="A13" s="184" t="s">
        <v>65</v>
      </c>
      <c r="B13" s="186" t="s">
        <v>66</v>
      </c>
      <c r="C13" s="187"/>
      <c r="D13" s="187"/>
      <c r="E13" s="187"/>
      <c r="F13" s="188"/>
      <c r="AD13" s="219"/>
      <c r="AE13" s="219"/>
      <c r="AF13" s="219"/>
      <c r="AG13" s="219"/>
      <c r="AH13" s="220"/>
      <c r="AI13" s="219"/>
      <c r="AJ13" s="219"/>
      <c r="AO13" s="221"/>
      <c r="AP13" s="221"/>
      <c r="AQ13" s="221"/>
      <c r="AR13" s="221"/>
      <c r="AS13" s="221"/>
      <c r="AT13" s="221"/>
      <c r="AU13" s="221"/>
    </row>
    <row r="14" spans="1:58" ht="23.25" customHeight="1" thickBot="1">
      <c r="A14" s="185"/>
      <c r="B14" s="135">
        <v>1</v>
      </c>
      <c r="C14" s="135">
        <v>2</v>
      </c>
      <c r="D14" s="135">
        <v>3</v>
      </c>
      <c r="E14" s="135">
        <v>4</v>
      </c>
      <c r="F14" s="135">
        <v>5</v>
      </c>
      <c r="AD14" s="219"/>
      <c r="AE14" s="219"/>
      <c r="AF14" s="219"/>
      <c r="AG14" s="219"/>
      <c r="AH14" s="220"/>
      <c r="AI14" s="219"/>
      <c r="AJ14" s="219"/>
      <c r="AO14" s="221"/>
      <c r="AP14" s="221"/>
      <c r="AQ14" s="221"/>
      <c r="AR14" s="221"/>
      <c r="AS14" s="221"/>
      <c r="AT14" s="221"/>
      <c r="AU14" s="221"/>
    </row>
    <row r="15" spans="1:58" ht="21" customHeight="1">
      <c r="A15" s="136" t="s">
        <v>67</v>
      </c>
      <c r="B15" s="137">
        <v>0</v>
      </c>
      <c r="C15" s="137">
        <v>0</v>
      </c>
      <c r="D15" s="137">
        <v>0</v>
      </c>
      <c r="E15" s="137">
        <v>0</v>
      </c>
      <c r="F15" s="137">
        <v>2</v>
      </c>
      <c r="AD15" s="219"/>
      <c r="AE15" s="219"/>
      <c r="AF15" s="219"/>
      <c r="AG15" s="219"/>
      <c r="AH15" s="220"/>
      <c r="AI15" s="219"/>
      <c r="AJ15" s="219"/>
      <c r="AO15" s="221"/>
      <c r="AP15" s="221"/>
      <c r="AQ15" s="221"/>
      <c r="AR15" s="221"/>
      <c r="AS15" s="221"/>
      <c r="AT15" s="221"/>
      <c r="AU15" s="221"/>
    </row>
    <row r="16" spans="1:58" ht="21" customHeight="1">
      <c r="A16" s="136" t="s">
        <v>68</v>
      </c>
      <c r="B16" s="137">
        <v>1</v>
      </c>
      <c r="C16" s="137">
        <v>0</v>
      </c>
      <c r="D16" s="137">
        <v>0</v>
      </c>
      <c r="E16" s="137">
        <v>0</v>
      </c>
      <c r="F16" s="137">
        <v>2</v>
      </c>
      <c r="AD16" s="219"/>
      <c r="AE16" s="219"/>
      <c r="AF16" s="219"/>
      <c r="AG16" s="219"/>
      <c r="AH16" s="220"/>
      <c r="AI16" s="219"/>
      <c r="AJ16" s="219"/>
      <c r="AO16" s="221"/>
      <c r="AP16" s="221"/>
      <c r="AQ16" s="221"/>
      <c r="AR16" s="221"/>
      <c r="AS16" s="221"/>
      <c r="AT16" s="221"/>
      <c r="AU16" s="221"/>
    </row>
    <row r="17" spans="1:47" ht="21" customHeight="1">
      <c r="A17" s="136" t="s">
        <v>69</v>
      </c>
      <c r="B17" s="137">
        <v>1</v>
      </c>
      <c r="C17" s="137">
        <v>0</v>
      </c>
      <c r="D17" s="137">
        <v>0</v>
      </c>
      <c r="E17" s="137">
        <v>0</v>
      </c>
      <c r="F17" s="137">
        <v>4</v>
      </c>
      <c r="AD17" s="219"/>
      <c r="AE17" s="219"/>
      <c r="AF17" s="219"/>
      <c r="AG17" s="219"/>
      <c r="AH17" s="220"/>
      <c r="AI17" s="219"/>
      <c r="AJ17" s="219"/>
      <c r="AO17" s="221"/>
      <c r="AP17" s="221"/>
      <c r="AQ17" s="221"/>
      <c r="AR17" s="221"/>
      <c r="AS17" s="221"/>
      <c r="AT17" s="221"/>
      <c r="AU17" s="221"/>
    </row>
    <row r="18" spans="1:47" ht="21" customHeight="1">
      <c r="A18" s="136" t="s">
        <v>70</v>
      </c>
      <c r="B18" s="137">
        <v>1</v>
      </c>
      <c r="C18" s="137">
        <v>0</v>
      </c>
      <c r="D18" s="137">
        <v>0</v>
      </c>
      <c r="E18" s="137">
        <v>0</v>
      </c>
      <c r="F18" s="137">
        <v>4</v>
      </c>
      <c r="AD18" s="219"/>
      <c r="AE18" s="219"/>
      <c r="AF18" s="219"/>
      <c r="AG18" s="219"/>
      <c r="AH18" s="220"/>
      <c r="AI18" s="219"/>
      <c r="AJ18" s="219"/>
      <c r="AO18" s="221"/>
      <c r="AP18" s="221"/>
      <c r="AQ18" s="221"/>
      <c r="AR18" s="221"/>
      <c r="AS18" s="221"/>
      <c r="AT18" s="221"/>
      <c r="AU18" s="221"/>
    </row>
    <row r="19" spans="1:47" ht="21" customHeight="1">
      <c r="A19" s="136" t="s">
        <v>71</v>
      </c>
      <c r="B19" s="137">
        <v>2</v>
      </c>
      <c r="C19" s="137">
        <v>0</v>
      </c>
      <c r="D19" s="137">
        <v>4</v>
      </c>
      <c r="E19" s="137">
        <v>0</v>
      </c>
      <c r="F19" s="137">
        <v>5</v>
      </c>
      <c r="AD19" s="219"/>
      <c r="AE19" s="219"/>
      <c r="AF19" s="219"/>
      <c r="AG19" s="219"/>
      <c r="AH19" s="220"/>
      <c r="AI19" s="219"/>
      <c r="AJ19" s="219"/>
      <c r="AO19" s="221"/>
      <c r="AP19" s="221"/>
      <c r="AQ19" s="221"/>
      <c r="AR19" s="221"/>
      <c r="AS19" s="221"/>
      <c r="AT19" s="221"/>
      <c r="AU19" s="221"/>
    </row>
    <row r="20" spans="1:47" ht="21" customHeight="1">
      <c r="A20" s="136" t="s">
        <v>72</v>
      </c>
      <c r="B20" s="137">
        <v>3</v>
      </c>
      <c r="C20" s="137">
        <v>0</v>
      </c>
      <c r="D20" s="137">
        <v>6</v>
      </c>
      <c r="E20" s="137">
        <v>0</v>
      </c>
      <c r="F20" s="137">
        <v>3</v>
      </c>
      <c r="AD20" s="219"/>
      <c r="AE20" s="219"/>
      <c r="AF20" s="219"/>
      <c r="AG20" s="219"/>
      <c r="AH20" s="220"/>
      <c r="AI20" s="219"/>
      <c r="AJ20" s="219"/>
      <c r="AO20" s="221"/>
      <c r="AP20" s="221"/>
      <c r="AQ20" s="221"/>
      <c r="AR20" s="221"/>
      <c r="AS20" s="221"/>
      <c r="AT20" s="221"/>
      <c r="AU20" s="221"/>
    </row>
    <row r="21" spans="1:47" ht="21" customHeight="1">
      <c r="A21" s="136" t="s">
        <v>73</v>
      </c>
      <c r="B21" s="137">
        <v>2</v>
      </c>
      <c r="C21" s="137">
        <v>0</v>
      </c>
      <c r="D21" s="137">
        <v>5</v>
      </c>
      <c r="E21" s="137">
        <v>0</v>
      </c>
      <c r="F21" s="137">
        <v>8</v>
      </c>
      <c r="AD21" s="219"/>
      <c r="AE21" s="219"/>
      <c r="AF21" s="219"/>
      <c r="AG21" s="219"/>
      <c r="AH21" s="220"/>
      <c r="AI21" s="219"/>
      <c r="AJ21" s="219"/>
      <c r="AO21" s="221"/>
      <c r="AP21" s="221"/>
      <c r="AQ21" s="221"/>
      <c r="AR21" s="221"/>
      <c r="AS21" s="221"/>
      <c r="AT21" s="221"/>
      <c r="AU21" s="221"/>
    </row>
    <row r="22" spans="1:47" ht="21" customHeight="1">
      <c r="A22" s="138" t="s">
        <v>74</v>
      </c>
      <c r="B22" s="139">
        <v>1</v>
      </c>
      <c r="C22" s="139">
        <v>0</v>
      </c>
      <c r="D22" s="139">
        <v>0</v>
      </c>
      <c r="E22" s="139">
        <v>0</v>
      </c>
      <c r="F22" s="139">
        <v>4</v>
      </c>
      <c r="AD22" s="219"/>
      <c r="AE22" s="219"/>
      <c r="AF22" s="219"/>
      <c r="AG22" s="219"/>
      <c r="AH22" s="220"/>
      <c r="AI22" s="219"/>
      <c r="AJ22" s="219"/>
      <c r="AO22" s="221"/>
      <c r="AP22" s="221"/>
      <c r="AQ22" s="221"/>
      <c r="AR22" s="221"/>
      <c r="AS22" s="221"/>
      <c r="AT22" s="221"/>
      <c r="AU22" s="221"/>
    </row>
    <row r="23" spans="1:47" ht="21" customHeight="1">
      <c r="A23" s="138" t="s">
        <v>75</v>
      </c>
      <c r="B23" s="139">
        <v>2</v>
      </c>
      <c r="C23" s="139">
        <v>0</v>
      </c>
      <c r="D23" s="139">
        <v>0</v>
      </c>
      <c r="E23" s="139">
        <v>0</v>
      </c>
      <c r="F23" s="139">
        <v>5</v>
      </c>
      <c r="AD23" s="219"/>
      <c r="AE23" s="219"/>
      <c r="AF23" s="219"/>
      <c r="AG23" s="219"/>
      <c r="AH23" s="220"/>
      <c r="AI23" s="219"/>
      <c r="AJ23" s="219"/>
      <c r="AO23" s="221"/>
      <c r="AP23" s="221"/>
      <c r="AQ23" s="221"/>
      <c r="AR23" s="221"/>
      <c r="AS23" s="221"/>
      <c r="AT23" s="221"/>
      <c r="AU23" s="221"/>
    </row>
    <row r="24" spans="1:47" ht="21" customHeight="1">
      <c r="A24" s="138" t="s">
        <v>76</v>
      </c>
      <c r="B24" s="139">
        <v>1</v>
      </c>
      <c r="C24" s="139">
        <v>0</v>
      </c>
      <c r="D24" s="139">
        <v>0</v>
      </c>
      <c r="E24" s="139">
        <v>0</v>
      </c>
      <c r="F24" s="139">
        <v>3</v>
      </c>
      <c r="AD24" s="219"/>
      <c r="AE24" s="219"/>
      <c r="AF24" s="219"/>
      <c r="AG24" s="219"/>
      <c r="AH24" s="220"/>
      <c r="AI24" s="219"/>
      <c r="AJ24" s="219"/>
      <c r="AO24" s="221"/>
      <c r="AP24" s="221"/>
      <c r="AQ24" s="221"/>
      <c r="AR24" s="221"/>
      <c r="AS24" s="221"/>
      <c r="AT24" s="221"/>
      <c r="AU24" s="221"/>
    </row>
    <row r="25" spans="1:47" ht="21" customHeight="1">
      <c r="A25" s="138" t="s">
        <v>77</v>
      </c>
      <c r="B25" s="139">
        <v>1</v>
      </c>
      <c r="C25" s="139">
        <v>0</v>
      </c>
      <c r="D25" s="139">
        <v>0</v>
      </c>
      <c r="E25" s="139">
        <v>0</v>
      </c>
      <c r="F25" s="139">
        <v>2</v>
      </c>
      <c r="AD25" s="219"/>
      <c r="AE25" s="219"/>
      <c r="AF25" s="219"/>
      <c r="AG25" s="219"/>
      <c r="AH25" s="220"/>
      <c r="AI25" s="219"/>
      <c r="AJ25" s="219"/>
      <c r="AO25" s="221"/>
      <c r="AP25" s="221"/>
      <c r="AQ25" s="221"/>
      <c r="AR25" s="221"/>
      <c r="AS25" s="221"/>
      <c r="AT25" s="221"/>
      <c r="AU25" s="221"/>
    </row>
    <row r="26" spans="1:47" ht="21" customHeight="1" thickBot="1">
      <c r="A26" s="140" t="s">
        <v>78</v>
      </c>
      <c r="B26" s="141">
        <v>1</v>
      </c>
      <c r="C26" s="141">
        <v>0</v>
      </c>
      <c r="D26" s="141">
        <v>4</v>
      </c>
      <c r="E26" s="141">
        <v>0</v>
      </c>
      <c r="F26" s="141">
        <v>2</v>
      </c>
      <c r="AD26" s="219"/>
      <c r="AE26" s="219"/>
      <c r="AF26" s="219"/>
      <c r="AG26" s="219"/>
      <c r="AH26" s="220"/>
      <c r="AI26" s="219"/>
      <c r="AJ26" s="219"/>
      <c r="AO26" s="221"/>
      <c r="AP26" s="221"/>
      <c r="AQ26" s="221"/>
      <c r="AR26" s="221"/>
      <c r="AS26" s="221"/>
      <c r="AT26" s="221"/>
      <c r="AU26" s="221"/>
    </row>
    <row r="27" spans="1:47" ht="23.25" customHeight="1" thickBot="1">
      <c r="A27" s="142" t="s">
        <v>79</v>
      </c>
      <c r="B27" s="143">
        <f t="shared" ref="B27:F27" si="0">AVERAGE(B15:B26)</f>
        <v>1.3333333333333333</v>
      </c>
      <c r="C27" s="143">
        <f t="shared" si="0"/>
        <v>0</v>
      </c>
      <c r="D27" s="143">
        <f t="shared" si="0"/>
        <v>1.5833333333333333</v>
      </c>
      <c r="E27" s="143">
        <f t="shared" si="0"/>
        <v>0</v>
      </c>
      <c r="F27" s="143">
        <f t="shared" si="0"/>
        <v>3.6666666666666665</v>
      </c>
      <c r="AD27" s="219"/>
      <c r="AE27" s="219"/>
      <c r="AF27" s="219"/>
      <c r="AG27" s="219"/>
      <c r="AH27" s="220"/>
      <c r="AI27" s="219"/>
      <c r="AJ27" s="219"/>
      <c r="AO27" s="221"/>
      <c r="AP27" s="221"/>
      <c r="AQ27" s="221"/>
      <c r="AR27" s="221"/>
      <c r="AS27" s="221"/>
      <c r="AT27" s="221"/>
      <c r="AU27" s="221"/>
    </row>
    <row r="28" spans="1:47" ht="23.25" customHeight="1" thickBot="1">
      <c r="A28" s="142" t="s">
        <v>80</v>
      </c>
      <c r="B28" s="142">
        <f t="shared" ref="B28:F28" si="1">MAX(B15:B26)</f>
        <v>3</v>
      </c>
      <c r="C28" s="142">
        <f t="shared" si="1"/>
        <v>0</v>
      </c>
      <c r="D28" s="142">
        <f t="shared" si="1"/>
        <v>6</v>
      </c>
      <c r="E28" s="142">
        <f t="shared" si="1"/>
        <v>0</v>
      </c>
      <c r="F28" s="142">
        <f t="shared" si="1"/>
        <v>8</v>
      </c>
      <c r="AD28" s="219"/>
      <c r="AE28" s="219"/>
      <c r="AF28" s="219"/>
      <c r="AG28" s="219"/>
      <c r="AH28" s="220"/>
      <c r="AI28" s="219"/>
      <c r="AJ28" s="219"/>
      <c r="AO28" s="221"/>
      <c r="AP28" s="221"/>
      <c r="AQ28" s="221"/>
      <c r="AR28" s="221"/>
      <c r="AS28" s="221"/>
      <c r="AT28" s="221"/>
      <c r="AU28" s="221"/>
    </row>
    <row r="29" spans="1:47" ht="24.9" customHeight="1">
      <c r="A29" s="144"/>
      <c r="B29" s="145"/>
      <c r="AD29" s="219"/>
      <c r="AE29" s="219"/>
      <c r="AF29" s="219"/>
      <c r="AG29" s="219"/>
      <c r="AH29" s="220"/>
      <c r="AI29" s="219"/>
      <c r="AJ29" s="219"/>
      <c r="AO29" s="221"/>
      <c r="AP29" s="221"/>
      <c r="AQ29" s="221"/>
      <c r="AR29" s="221"/>
      <c r="AS29" s="221"/>
      <c r="AT29" s="221"/>
      <c r="AU29" s="221"/>
    </row>
    <row r="30" spans="1:47" ht="24.9" customHeight="1" thickBot="1">
      <c r="A30" s="134" t="s">
        <v>81</v>
      </c>
      <c r="B30" s="145"/>
      <c r="AD30" s="219"/>
      <c r="AE30" s="219"/>
      <c r="AF30" s="219"/>
      <c r="AG30" s="219"/>
      <c r="AH30" s="220"/>
      <c r="AI30" s="219"/>
      <c r="AJ30" s="219"/>
      <c r="AO30" s="221"/>
      <c r="AP30" s="221"/>
      <c r="AQ30" s="221"/>
      <c r="AR30" s="221"/>
      <c r="AS30" s="221"/>
      <c r="AT30" s="221"/>
      <c r="AU30" s="221"/>
    </row>
    <row r="31" spans="1:47" ht="23.25" customHeight="1" thickBot="1">
      <c r="A31" s="184" t="s">
        <v>65</v>
      </c>
      <c r="B31" s="186" t="s">
        <v>66</v>
      </c>
      <c r="C31" s="187"/>
      <c r="D31" s="187"/>
      <c r="E31" s="187"/>
      <c r="F31" s="188"/>
      <c r="AD31" s="219"/>
      <c r="AE31" s="219"/>
      <c r="AF31" s="219"/>
      <c r="AG31" s="219"/>
      <c r="AH31" s="220"/>
      <c r="AI31" s="219"/>
      <c r="AJ31" s="219"/>
      <c r="AO31" s="221"/>
      <c r="AP31" s="221"/>
      <c r="AQ31" s="221"/>
      <c r="AR31" s="221"/>
      <c r="AS31" s="221"/>
      <c r="AT31" s="221"/>
      <c r="AU31" s="221"/>
    </row>
    <row r="32" spans="1:47" ht="23.25" customHeight="1" thickBot="1">
      <c r="A32" s="185"/>
      <c r="B32" s="135">
        <v>1</v>
      </c>
      <c r="C32" s="135">
        <v>2</v>
      </c>
      <c r="D32" s="135">
        <v>3</v>
      </c>
      <c r="E32" s="135">
        <v>4</v>
      </c>
      <c r="F32" s="135">
        <v>5</v>
      </c>
      <c r="AD32" s="219"/>
      <c r="AE32" s="219"/>
      <c r="AF32" s="219"/>
      <c r="AG32" s="219"/>
      <c r="AH32" s="220"/>
      <c r="AI32" s="219"/>
      <c r="AJ32" s="219"/>
      <c r="AO32" s="221"/>
      <c r="AP32" s="221"/>
      <c r="AQ32" s="221"/>
      <c r="AR32" s="221"/>
      <c r="AS32" s="221"/>
      <c r="AT32" s="221"/>
      <c r="AU32" s="221"/>
    </row>
    <row r="33" spans="1:47" ht="21" customHeight="1">
      <c r="A33" s="138" t="s">
        <v>82</v>
      </c>
      <c r="B33" s="139">
        <v>3</v>
      </c>
      <c r="C33" s="139">
        <v>0</v>
      </c>
      <c r="D33" s="139">
        <v>0</v>
      </c>
      <c r="E33" s="139">
        <v>0</v>
      </c>
      <c r="F33" s="139">
        <v>3</v>
      </c>
      <c r="AD33" s="219"/>
      <c r="AE33" s="219"/>
      <c r="AF33" s="219"/>
      <c r="AG33" s="219"/>
      <c r="AH33" s="220"/>
      <c r="AI33" s="219"/>
      <c r="AJ33" s="219"/>
      <c r="AO33" s="221"/>
      <c r="AP33" s="221"/>
      <c r="AQ33" s="221"/>
      <c r="AR33" s="221"/>
      <c r="AS33" s="221"/>
      <c r="AT33" s="221"/>
      <c r="AU33" s="221"/>
    </row>
    <row r="34" spans="1:47" ht="21" customHeight="1">
      <c r="A34" s="138" t="s">
        <v>83</v>
      </c>
      <c r="B34" s="139">
        <v>2</v>
      </c>
      <c r="C34" s="139">
        <v>0</v>
      </c>
      <c r="D34" s="139">
        <v>0</v>
      </c>
      <c r="E34" s="139">
        <v>0</v>
      </c>
      <c r="F34" s="139">
        <v>3</v>
      </c>
      <c r="AD34" s="219"/>
      <c r="AE34" s="219"/>
      <c r="AF34" s="219"/>
      <c r="AG34" s="219"/>
      <c r="AH34" s="220"/>
      <c r="AI34" s="219"/>
      <c r="AJ34" s="219"/>
      <c r="AO34" s="221"/>
      <c r="AP34" s="221"/>
      <c r="AQ34" s="221"/>
      <c r="AR34" s="221"/>
      <c r="AS34" s="221"/>
      <c r="AT34" s="221"/>
      <c r="AU34" s="221"/>
    </row>
    <row r="35" spans="1:47" ht="21" customHeight="1">
      <c r="A35" s="138" t="s">
        <v>84</v>
      </c>
      <c r="B35" s="139">
        <v>1</v>
      </c>
      <c r="C35" s="139">
        <v>0</v>
      </c>
      <c r="D35" s="139">
        <v>0</v>
      </c>
      <c r="E35" s="139">
        <v>0</v>
      </c>
      <c r="F35" s="139">
        <v>3</v>
      </c>
      <c r="AD35" s="219"/>
      <c r="AE35" s="219"/>
      <c r="AF35" s="219"/>
      <c r="AG35" s="219"/>
      <c r="AH35" s="220"/>
      <c r="AI35" s="219"/>
      <c r="AJ35" s="219"/>
      <c r="AO35" s="221"/>
      <c r="AP35" s="221"/>
      <c r="AQ35" s="221"/>
      <c r="AR35" s="221"/>
      <c r="AS35" s="221"/>
      <c r="AT35" s="221"/>
      <c r="AU35" s="221"/>
    </row>
    <row r="36" spans="1:47" ht="21" customHeight="1">
      <c r="A36" s="136" t="s">
        <v>85</v>
      </c>
      <c r="B36" s="137">
        <v>2</v>
      </c>
      <c r="C36" s="137">
        <v>0</v>
      </c>
      <c r="D36" s="137">
        <v>0</v>
      </c>
      <c r="E36" s="137">
        <v>0</v>
      </c>
      <c r="F36" s="137">
        <v>5</v>
      </c>
      <c r="AK36" s="219"/>
      <c r="AL36" s="219"/>
      <c r="AM36" s="219"/>
      <c r="AN36" s="219"/>
      <c r="AO36" s="220"/>
      <c r="AR36" s="221"/>
      <c r="AS36" s="221"/>
      <c r="AT36" s="221"/>
      <c r="AU36" s="221"/>
    </row>
    <row r="37" spans="1:47" ht="21" customHeight="1">
      <c r="A37" s="136" t="s">
        <v>86</v>
      </c>
      <c r="B37" s="137">
        <v>5</v>
      </c>
      <c r="C37" s="137">
        <v>0</v>
      </c>
      <c r="D37" s="137">
        <v>5</v>
      </c>
      <c r="E37" s="137">
        <v>0</v>
      </c>
      <c r="F37" s="137">
        <v>5</v>
      </c>
      <c r="AK37" s="219"/>
      <c r="AL37" s="219"/>
      <c r="AM37" s="219"/>
      <c r="AN37" s="219"/>
      <c r="AO37" s="220"/>
      <c r="AR37" s="221"/>
      <c r="AS37" s="221"/>
      <c r="AT37" s="221"/>
      <c r="AU37" s="221"/>
    </row>
    <row r="38" spans="1:47" ht="21" customHeight="1">
      <c r="A38" s="136" t="s">
        <v>87</v>
      </c>
      <c r="B38" s="137">
        <v>3</v>
      </c>
      <c r="C38" s="137">
        <v>0</v>
      </c>
      <c r="D38" s="137">
        <v>0</v>
      </c>
      <c r="E38" s="137">
        <v>0</v>
      </c>
      <c r="F38" s="137">
        <v>4</v>
      </c>
      <c r="AN38" s="219"/>
      <c r="AR38" s="220"/>
      <c r="AS38" s="219"/>
      <c r="AU38" s="221"/>
    </row>
    <row r="39" spans="1:47" ht="21" customHeight="1">
      <c r="A39" s="138" t="s">
        <v>88</v>
      </c>
      <c r="B39" s="139">
        <v>4</v>
      </c>
      <c r="C39" s="139">
        <v>0</v>
      </c>
      <c r="D39" s="139">
        <v>0</v>
      </c>
      <c r="E39" s="139">
        <v>0</v>
      </c>
      <c r="F39" s="139">
        <v>3</v>
      </c>
      <c r="AN39" s="219"/>
      <c r="AR39" s="220"/>
      <c r="AS39" s="219"/>
      <c r="AU39" s="221"/>
    </row>
    <row r="40" spans="1:47" ht="21" customHeight="1">
      <c r="A40" s="138" t="s">
        <v>89</v>
      </c>
      <c r="B40" s="139">
        <v>3</v>
      </c>
      <c r="C40" s="139">
        <v>0</v>
      </c>
      <c r="D40" s="139">
        <v>0</v>
      </c>
      <c r="E40" s="139">
        <v>0</v>
      </c>
      <c r="F40" s="139">
        <v>4</v>
      </c>
      <c r="AN40" s="219"/>
      <c r="AR40" s="220"/>
      <c r="AS40" s="219"/>
      <c r="AU40" s="221"/>
    </row>
    <row r="41" spans="1:47" ht="21" customHeight="1">
      <c r="A41" s="138" t="s">
        <v>90</v>
      </c>
      <c r="B41" s="139">
        <v>3</v>
      </c>
      <c r="C41" s="139">
        <v>0</v>
      </c>
      <c r="D41" s="139">
        <v>0</v>
      </c>
      <c r="E41" s="139">
        <v>0</v>
      </c>
      <c r="F41" s="139">
        <v>1</v>
      </c>
      <c r="AN41" s="219"/>
      <c r="AR41" s="220"/>
      <c r="AS41" s="219"/>
      <c r="AU41" s="221"/>
    </row>
    <row r="42" spans="1:47" ht="21" customHeight="1">
      <c r="A42" s="138" t="s">
        <v>91</v>
      </c>
      <c r="B42" s="139">
        <v>1</v>
      </c>
      <c r="C42" s="139">
        <v>0</v>
      </c>
      <c r="D42" s="139">
        <v>0</v>
      </c>
      <c r="E42" s="139">
        <v>0</v>
      </c>
      <c r="F42" s="139">
        <v>3</v>
      </c>
      <c r="AN42" s="219"/>
      <c r="AR42" s="220"/>
      <c r="AS42" s="219"/>
      <c r="AU42" s="221"/>
    </row>
    <row r="43" spans="1:47" ht="21" customHeight="1">
      <c r="A43" s="136" t="s">
        <v>92</v>
      </c>
      <c r="B43" s="137">
        <v>2</v>
      </c>
      <c r="C43" s="137">
        <v>0</v>
      </c>
      <c r="D43" s="137">
        <v>0</v>
      </c>
      <c r="E43" s="137">
        <v>0</v>
      </c>
      <c r="F43" s="137">
        <v>2</v>
      </c>
      <c r="AN43" s="219"/>
      <c r="AR43" s="220"/>
      <c r="AS43" s="219"/>
      <c r="AU43" s="221"/>
    </row>
    <row r="44" spans="1:47" ht="21" customHeight="1" thickBot="1">
      <c r="A44" s="146" t="s">
        <v>93</v>
      </c>
      <c r="B44" s="147">
        <v>2</v>
      </c>
      <c r="C44" s="147">
        <v>0</v>
      </c>
      <c r="D44" s="147">
        <v>0</v>
      </c>
      <c r="E44" s="147">
        <v>0</v>
      </c>
      <c r="F44" s="147">
        <v>2</v>
      </c>
      <c r="AN44" s="219"/>
      <c r="AR44" s="220"/>
      <c r="AS44" s="219"/>
      <c r="AU44" s="221"/>
    </row>
    <row r="45" spans="1:47" ht="23.25" customHeight="1" thickBot="1">
      <c r="A45" s="148" t="s">
        <v>79</v>
      </c>
      <c r="B45" s="149">
        <f>AVERAGE(B33:B44)</f>
        <v>2.5833333333333335</v>
      </c>
      <c r="C45" s="149">
        <f>AVERAGE(C33:C44)</f>
        <v>0</v>
      </c>
      <c r="D45" s="149">
        <f>AVERAGE(D33:D44)</f>
        <v>0.41666666666666669</v>
      </c>
      <c r="E45" s="149">
        <f>AVERAGE(E33:E44)</f>
        <v>0</v>
      </c>
      <c r="F45" s="149">
        <f>AVERAGE(F33:F44)</f>
        <v>3.1666666666666665</v>
      </c>
      <c r="AN45" s="219"/>
      <c r="AR45" s="220"/>
      <c r="AS45" s="219"/>
      <c r="AU45" s="221"/>
    </row>
    <row r="46" spans="1:47" ht="23.25" customHeight="1" thickBot="1">
      <c r="A46" s="142" t="s">
        <v>80</v>
      </c>
      <c r="B46" s="142">
        <f>MAX(B33:B44)</f>
        <v>5</v>
      </c>
      <c r="C46" s="142">
        <f>MAX(C33:C44)</f>
        <v>0</v>
      </c>
      <c r="D46" s="142">
        <f>MAX(D33:D44)</f>
        <v>5</v>
      </c>
      <c r="E46" s="142">
        <f>MAX(E33:E44)</f>
        <v>0</v>
      </c>
      <c r="F46" s="142">
        <f>MAX(F33:F44)</f>
        <v>5</v>
      </c>
      <c r="AN46" s="219"/>
      <c r="AR46" s="220"/>
      <c r="AS46" s="219"/>
      <c r="AU46" s="221"/>
    </row>
  </sheetData>
  <mergeCells count="7">
    <mergeCell ref="A31:A32"/>
    <mergeCell ref="B31:F31"/>
    <mergeCell ref="M1:R1"/>
    <mergeCell ref="B5:C5"/>
    <mergeCell ref="E6:F6"/>
    <mergeCell ref="A13:A14"/>
    <mergeCell ref="B13:F13"/>
  </mergeCells>
  <pageMargins left="0.44" right="0.2" top="0.16" bottom="0.2" header="0.16" footer="0.2"/>
  <pageSetup paperSize="8" scale="37" fitToHeight="2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raw.Document.5" shapeId="3073" r:id="rId4">
          <objectPr defaultSize="0" autoPict="0" r:id="rId5">
            <anchor moveWithCells="1">
              <from>
                <xdr:col>9</xdr:col>
                <xdr:colOff>365760</xdr:colOff>
                <xdr:row>0</xdr:row>
                <xdr:rowOff>259080</xdr:rowOff>
              </from>
              <to>
                <xdr:col>9</xdr:col>
                <xdr:colOff>1097280</xdr:colOff>
                <xdr:row>3</xdr:row>
                <xdr:rowOff>228600</xdr:rowOff>
              </to>
            </anchor>
          </objectPr>
        </oleObject>
      </mc:Choice>
      <mc:Fallback>
        <oleObject progId="Draw.Document.5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17DA-714A-4D0D-AFD3-D3DA910A01E9}">
  <dimension ref="A1:AR195"/>
  <sheetViews>
    <sheetView zoomScale="75" zoomScaleNormal="75" workbookViewId="0">
      <selection activeCell="A2" sqref="A2"/>
    </sheetView>
  </sheetViews>
  <sheetFormatPr defaultColWidth="9.109375" defaultRowHeight="15"/>
  <cols>
    <col min="1" max="15" width="17.5546875" style="221" customWidth="1"/>
    <col min="16" max="23" width="7.6640625" style="221" customWidth="1"/>
    <col min="24" max="28" width="8" style="221" customWidth="1"/>
    <col min="29" max="32" width="8" style="219" customWidth="1"/>
    <col min="33" max="33" width="8" style="220" customWidth="1"/>
    <col min="34" max="35" width="9.44140625" style="219" customWidth="1"/>
    <col min="36" max="36" width="9.44140625" style="221" customWidth="1"/>
    <col min="37" max="37" width="9.6640625" style="221" customWidth="1"/>
    <col min="38" max="39" width="7.109375" style="221" customWidth="1"/>
    <col min="40" max="83" width="5.33203125" style="221" customWidth="1"/>
    <col min="84" max="84" width="1.5546875" style="221" customWidth="1"/>
    <col min="85" max="16384" width="9.109375" style="221"/>
  </cols>
  <sheetData>
    <row r="1" spans="1:44" s="114" customFormat="1" ht="20.25" customHeight="1">
      <c r="A1" s="111" t="s">
        <v>102</v>
      </c>
      <c r="B1" s="112"/>
      <c r="C1" s="112"/>
      <c r="D1" s="113"/>
      <c r="J1" s="115" t="str">
        <f>'Queue Length'!H1</f>
        <v>Lakeside Drive (north)</v>
      </c>
      <c r="AA1" s="219"/>
      <c r="AB1" s="219"/>
      <c r="AC1" s="219"/>
      <c r="AD1" s="219"/>
      <c r="AE1" s="220"/>
      <c r="AF1" s="219"/>
      <c r="AG1" s="219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</row>
    <row r="2" spans="1:44" s="114" customFormat="1" ht="18">
      <c r="A2" s="112"/>
      <c r="B2" s="112"/>
      <c r="C2" s="112"/>
      <c r="D2" s="113"/>
      <c r="AA2" s="219"/>
      <c r="AB2" s="219"/>
      <c r="AC2" s="219"/>
      <c r="AD2" s="219"/>
      <c r="AE2" s="220"/>
      <c r="AF2" s="219"/>
      <c r="AG2" s="219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</row>
    <row r="3" spans="1:44" s="114" customFormat="1" ht="21">
      <c r="A3" s="119" t="s">
        <v>2</v>
      </c>
      <c r="B3" s="232">
        <f>'Queue Length'!B3</f>
        <v>1</v>
      </c>
      <c r="C3" s="120" t="s">
        <v>3</v>
      </c>
      <c r="D3" s="222" t="str">
        <f>'Queue Length'!D3</f>
        <v>Fine</v>
      </c>
      <c r="H3" s="223"/>
      <c r="O3" s="23"/>
      <c r="AA3" s="219"/>
      <c r="AB3" s="219"/>
      <c r="AC3" s="219"/>
      <c r="AD3" s="219"/>
      <c r="AE3" s="220"/>
      <c r="AF3" s="219"/>
      <c r="AG3" s="219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</row>
    <row r="4" spans="1:44" s="114" customFormat="1" ht="21">
      <c r="A4" s="119" t="s">
        <v>5</v>
      </c>
      <c r="B4" s="233" t="str">
        <f>'Queue Length'!B4</f>
        <v>Lakeside Drive/Riveredge Boulevard, Oonoonba</v>
      </c>
      <c r="C4" s="131"/>
      <c r="D4" s="131"/>
      <c r="E4" s="131"/>
      <c r="AA4" s="219"/>
      <c r="AB4" s="219"/>
      <c r="AC4" s="219"/>
      <c r="AD4" s="219"/>
      <c r="AE4" s="220"/>
      <c r="AF4" s="219"/>
      <c r="AG4" s="219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</row>
    <row r="5" spans="1:44" s="114" customFormat="1" ht="21">
      <c r="A5" s="119" t="s">
        <v>7</v>
      </c>
      <c r="B5" s="234">
        <f>'Queue Length'!B5</f>
        <v>45441</v>
      </c>
      <c r="C5" s="234"/>
      <c r="D5" s="234"/>
      <c r="E5" s="235"/>
      <c r="N5" s="224"/>
      <c r="AA5" s="219"/>
      <c r="AB5" s="219"/>
      <c r="AC5" s="219"/>
      <c r="AD5" s="219"/>
      <c r="AE5" s="220"/>
      <c r="AF5" s="219"/>
      <c r="AG5" s="219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</row>
    <row r="6" spans="1:44" s="114" customFormat="1" ht="21">
      <c r="A6" s="119"/>
      <c r="B6" s="126"/>
      <c r="C6" s="126"/>
      <c r="D6" s="126"/>
      <c r="E6" s="229"/>
      <c r="G6" s="115" t="str">
        <f>'Queue Length'!E6</f>
        <v>Riveredge Boulevard (west)</v>
      </c>
      <c r="N6" s="127"/>
      <c r="O6" s="127"/>
      <c r="P6" s="127"/>
      <c r="S6" s="130"/>
      <c r="T6" s="127"/>
      <c r="U6" s="127"/>
      <c r="AA6" s="219"/>
      <c r="AB6" s="219"/>
      <c r="AC6" s="219"/>
      <c r="AD6" s="219"/>
      <c r="AE6" s="220"/>
      <c r="AF6" s="219"/>
      <c r="AG6" s="219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</row>
    <row r="7" spans="1:44" s="114" customFormat="1" ht="21">
      <c r="A7" s="119"/>
      <c r="B7" s="126"/>
      <c r="C7" s="126"/>
      <c r="D7" s="126"/>
      <c r="E7" s="229"/>
      <c r="I7" s="236"/>
      <c r="N7" s="127"/>
      <c r="O7" s="127"/>
      <c r="P7" s="127"/>
      <c r="T7" s="127"/>
      <c r="U7" s="127"/>
      <c r="AA7" s="219"/>
      <c r="AB7" s="219"/>
      <c r="AC7" s="219"/>
      <c r="AD7" s="219"/>
      <c r="AE7" s="220"/>
      <c r="AF7" s="219"/>
      <c r="AG7" s="219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</row>
    <row r="8" spans="1:44" s="114" customFormat="1" ht="21">
      <c r="A8" s="119"/>
      <c r="B8" s="119"/>
      <c r="C8" s="119"/>
      <c r="D8" s="131"/>
      <c r="E8" s="131"/>
      <c r="AA8" s="219"/>
      <c r="AB8" s="219"/>
      <c r="AC8" s="219"/>
      <c r="AD8" s="219"/>
      <c r="AE8" s="220"/>
      <c r="AF8" s="219"/>
      <c r="AG8" s="219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</row>
    <row r="9" spans="1:44" s="114" customFormat="1" ht="18">
      <c r="A9" s="132"/>
      <c r="B9" s="112"/>
      <c r="C9" s="112"/>
      <c r="AA9" s="219"/>
      <c r="AB9" s="219"/>
      <c r="AC9" s="219"/>
      <c r="AD9" s="219"/>
      <c r="AE9" s="220"/>
      <c r="AF9" s="219"/>
      <c r="AG9" s="219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</row>
    <row r="10" spans="1:44" ht="20.25" customHeight="1">
      <c r="F10" s="114"/>
      <c r="G10" s="114"/>
      <c r="H10" s="114"/>
      <c r="I10" s="114"/>
      <c r="J10" s="114"/>
      <c r="K10" s="114"/>
      <c r="L10" s="114"/>
      <c r="M10" s="114"/>
      <c r="N10" s="114"/>
      <c r="AA10" s="219"/>
      <c r="AB10" s="219"/>
      <c r="AE10" s="220"/>
      <c r="AG10" s="219"/>
      <c r="AH10" s="221"/>
      <c r="AI10" s="221"/>
    </row>
    <row r="11" spans="1:44">
      <c r="F11" s="114"/>
      <c r="G11" s="114"/>
      <c r="H11" s="114"/>
      <c r="I11" s="114"/>
      <c r="J11" s="114"/>
      <c r="K11" s="114"/>
      <c r="L11" s="114"/>
      <c r="M11" s="114"/>
      <c r="N11" s="114"/>
      <c r="AA11" s="219"/>
      <c r="AB11" s="219"/>
      <c r="AE11" s="220"/>
      <c r="AG11" s="219"/>
      <c r="AH11" s="221"/>
      <c r="AI11" s="221"/>
    </row>
    <row r="12" spans="1:44" ht="18" thickBot="1">
      <c r="A12" s="134" t="s">
        <v>64</v>
      </c>
      <c r="F12" s="114"/>
      <c r="G12" s="114"/>
      <c r="H12" s="114"/>
      <c r="I12" s="114"/>
      <c r="J12" s="115" t="str">
        <f>'Queue Length'!H11</f>
        <v>Lakeside Drive (south)</v>
      </c>
      <c r="K12" s="114"/>
      <c r="L12" s="114"/>
      <c r="M12" s="114"/>
      <c r="X12" s="219"/>
      <c r="Y12" s="219"/>
      <c r="Z12" s="219"/>
      <c r="AA12" s="219"/>
      <c r="AB12" s="220"/>
      <c r="AE12" s="221"/>
      <c r="AF12" s="221"/>
      <c r="AG12" s="221"/>
      <c r="AH12" s="221"/>
      <c r="AI12" s="221"/>
    </row>
    <row r="13" spans="1:44" ht="23.25" customHeight="1" thickBot="1">
      <c r="A13" s="189" t="s">
        <v>94</v>
      </c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1"/>
      <c r="Z13" s="219"/>
      <c r="AA13" s="219"/>
      <c r="AB13" s="219"/>
      <c r="AD13" s="220"/>
      <c r="AG13" s="221"/>
      <c r="AH13" s="221"/>
      <c r="AI13" s="221"/>
    </row>
    <row r="14" spans="1:44" ht="23.25" customHeight="1" thickBot="1">
      <c r="A14" s="189">
        <v>1</v>
      </c>
      <c r="B14" s="190"/>
      <c r="C14" s="191"/>
      <c r="D14" s="189">
        <v>2</v>
      </c>
      <c r="E14" s="190"/>
      <c r="F14" s="191"/>
      <c r="G14" s="189">
        <v>3</v>
      </c>
      <c r="H14" s="190"/>
      <c r="I14" s="191"/>
      <c r="J14" s="189">
        <v>4</v>
      </c>
      <c r="K14" s="190"/>
      <c r="L14" s="191"/>
      <c r="M14" s="189">
        <v>5</v>
      </c>
      <c r="N14" s="190"/>
      <c r="O14" s="191"/>
      <c r="Z14" s="219"/>
      <c r="AA14" s="219"/>
      <c r="AB14" s="219"/>
      <c r="AD14" s="220"/>
      <c r="AG14" s="221"/>
      <c r="AH14" s="221"/>
      <c r="AI14" s="221"/>
    </row>
    <row r="15" spans="1:44" ht="59.25" customHeight="1" thickBot="1">
      <c r="A15" s="150" t="s">
        <v>95</v>
      </c>
      <c r="B15" s="151" t="s">
        <v>96</v>
      </c>
      <c r="C15" s="152" t="s">
        <v>97</v>
      </c>
      <c r="D15" s="150" t="s">
        <v>95</v>
      </c>
      <c r="E15" s="151" t="s">
        <v>96</v>
      </c>
      <c r="F15" s="152" t="s">
        <v>97</v>
      </c>
      <c r="G15" s="150" t="s">
        <v>95</v>
      </c>
      <c r="H15" s="151" t="s">
        <v>96</v>
      </c>
      <c r="I15" s="152" t="s">
        <v>97</v>
      </c>
      <c r="J15" s="150" t="s">
        <v>95</v>
      </c>
      <c r="K15" s="151" t="s">
        <v>96</v>
      </c>
      <c r="L15" s="152" t="s">
        <v>97</v>
      </c>
      <c r="M15" s="150" t="s">
        <v>95</v>
      </c>
      <c r="N15" s="151" t="s">
        <v>96</v>
      </c>
      <c r="O15" s="152" t="s">
        <v>97</v>
      </c>
      <c r="Z15" s="219"/>
      <c r="AA15" s="219"/>
      <c r="AB15" s="219"/>
      <c r="AD15" s="220"/>
      <c r="AG15" s="221"/>
      <c r="AH15" s="221"/>
      <c r="AI15" s="221"/>
    </row>
    <row r="16" spans="1:44" ht="21" customHeight="1">
      <c r="A16" s="153">
        <v>0.29049768518518521</v>
      </c>
      <c r="B16" s="154">
        <v>0.29061342592592593</v>
      </c>
      <c r="C16" s="155">
        <f t="shared" ref="C16:C49" si="0">B16-A16</f>
        <v>1.1574074074072183E-4</v>
      </c>
      <c r="D16" s="153"/>
      <c r="E16" s="154"/>
      <c r="F16" s="155"/>
      <c r="G16" s="153">
        <v>0.31920138888888888</v>
      </c>
      <c r="H16" s="154">
        <v>0.31984953703703706</v>
      </c>
      <c r="I16" s="155">
        <f t="shared" ref="I16:I22" si="1">H16-G16</f>
        <v>6.4814814814817545E-4</v>
      </c>
      <c r="J16" s="153"/>
      <c r="K16" s="154"/>
      <c r="L16" s="155"/>
      <c r="M16" s="153">
        <v>0.27108796296296295</v>
      </c>
      <c r="N16" s="154">
        <v>0.27120370370370367</v>
      </c>
      <c r="O16" s="155">
        <f t="shared" ref="O16:O98" si="2">N16-M16</f>
        <v>1.1574074074072183E-4</v>
      </c>
      <c r="Z16" s="219"/>
      <c r="AA16" s="219"/>
      <c r="AB16" s="219"/>
      <c r="AD16" s="220"/>
      <c r="AG16" s="221"/>
      <c r="AH16" s="221"/>
      <c r="AI16" s="221"/>
    </row>
    <row r="17" spans="1:35" ht="21" customHeight="1">
      <c r="A17" s="156">
        <v>0.29067129629629629</v>
      </c>
      <c r="B17" s="157">
        <v>0.29074074074074074</v>
      </c>
      <c r="C17" s="158">
        <f t="shared" si="0"/>
        <v>6.94444444444553E-5</v>
      </c>
      <c r="D17" s="156"/>
      <c r="E17" s="157"/>
      <c r="F17" s="158"/>
      <c r="G17" s="156">
        <v>0.32186342592592593</v>
      </c>
      <c r="H17" s="157">
        <v>0.32216435185185183</v>
      </c>
      <c r="I17" s="158">
        <f t="shared" si="1"/>
        <v>3.0092592592589895E-4</v>
      </c>
      <c r="J17" s="156"/>
      <c r="K17" s="157"/>
      <c r="L17" s="158"/>
      <c r="M17" s="156">
        <v>0.27665509259259258</v>
      </c>
      <c r="N17" s="157">
        <v>0.27678240740740739</v>
      </c>
      <c r="O17" s="158">
        <f t="shared" si="2"/>
        <v>1.2731481481481621E-4</v>
      </c>
      <c r="Z17" s="219"/>
      <c r="AA17" s="219"/>
      <c r="AB17" s="219"/>
      <c r="AD17" s="220"/>
      <c r="AG17" s="221"/>
      <c r="AH17" s="221"/>
      <c r="AI17" s="221"/>
    </row>
    <row r="18" spans="1:35" ht="21" customHeight="1">
      <c r="A18" s="156">
        <v>0.30193287037037037</v>
      </c>
      <c r="B18" s="157">
        <v>0.30200231481481482</v>
      </c>
      <c r="C18" s="158">
        <f t="shared" si="0"/>
        <v>6.94444444444553E-5</v>
      </c>
      <c r="D18" s="156"/>
      <c r="E18" s="157"/>
      <c r="F18" s="158"/>
      <c r="G18" s="156">
        <v>0.32914351851851853</v>
      </c>
      <c r="H18" s="157">
        <v>0.32936342592592593</v>
      </c>
      <c r="I18" s="158">
        <f t="shared" si="1"/>
        <v>2.1990740740740478E-4</v>
      </c>
      <c r="J18" s="156"/>
      <c r="K18" s="157"/>
      <c r="L18" s="158"/>
      <c r="M18" s="156">
        <v>0.27732638888888889</v>
      </c>
      <c r="N18" s="157">
        <v>0.2774652777777778</v>
      </c>
      <c r="O18" s="158">
        <f t="shared" si="2"/>
        <v>1.388888888889106E-4</v>
      </c>
      <c r="Z18" s="219"/>
      <c r="AA18" s="219"/>
      <c r="AB18" s="219"/>
      <c r="AD18" s="220"/>
      <c r="AG18" s="221"/>
      <c r="AH18" s="221"/>
      <c r="AI18" s="221"/>
    </row>
    <row r="19" spans="1:35" ht="21" customHeight="1">
      <c r="A19" s="156">
        <v>0.30656250000000002</v>
      </c>
      <c r="B19" s="157">
        <v>0.30684027777777778</v>
      </c>
      <c r="C19" s="158">
        <f t="shared" si="0"/>
        <v>2.7777777777776569E-4</v>
      </c>
      <c r="D19" s="156"/>
      <c r="E19" s="157"/>
      <c r="F19" s="158"/>
      <c r="G19" s="156">
        <v>0.33238425925925924</v>
      </c>
      <c r="H19" s="157">
        <v>0.33241898148148147</v>
      </c>
      <c r="I19" s="158">
        <f t="shared" si="1"/>
        <v>3.472222222222765E-5</v>
      </c>
      <c r="J19" s="156"/>
      <c r="K19" s="157"/>
      <c r="L19" s="158"/>
      <c r="M19" s="156">
        <v>0.28125</v>
      </c>
      <c r="N19" s="157">
        <v>0.28143518518518518</v>
      </c>
      <c r="O19" s="158">
        <f t="shared" si="2"/>
        <v>1.8518518518517713E-4</v>
      </c>
      <c r="Z19" s="219"/>
      <c r="AA19" s="219"/>
      <c r="AB19" s="219"/>
      <c r="AD19" s="220"/>
      <c r="AG19" s="221"/>
      <c r="AH19" s="221"/>
      <c r="AI19" s="221"/>
    </row>
    <row r="20" spans="1:35" ht="21" customHeight="1">
      <c r="A20" s="156">
        <v>0.31002314814814813</v>
      </c>
      <c r="B20" s="157">
        <v>0.31005787037037036</v>
      </c>
      <c r="C20" s="158">
        <f t="shared" si="0"/>
        <v>3.472222222222765E-5</v>
      </c>
      <c r="D20" s="156"/>
      <c r="E20" s="157"/>
      <c r="F20" s="158"/>
      <c r="G20" s="156">
        <v>0.3364699074074074</v>
      </c>
      <c r="H20" s="157">
        <v>0.3369328703703704</v>
      </c>
      <c r="I20" s="158">
        <f t="shared" si="1"/>
        <v>4.6296296296299833E-4</v>
      </c>
      <c r="J20" s="156"/>
      <c r="K20" s="157"/>
      <c r="L20" s="158"/>
      <c r="M20" s="156">
        <v>0.2817013888888889</v>
      </c>
      <c r="N20" s="157">
        <v>0.28179398148148149</v>
      </c>
      <c r="O20" s="158">
        <f t="shared" si="2"/>
        <v>9.2592592592588563E-5</v>
      </c>
      <c r="Z20" s="219"/>
      <c r="AA20" s="219"/>
      <c r="AB20" s="219"/>
      <c r="AD20" s="220"/>
      <c r="AG20" s="221"/>
      <c r="AH20" s="221"/>
      <c r="AI20" s="221"/>
    </row>
    <row r="21" spans="1:35" ht="21" customHeight="1">
      <c r="A21" s="156">
        <v>0.32038194444444446</v>
      </c>
      <c r="B21" s="157">
        <v>0.32071759259259258</v>
      </c>
      <c r="C21" s="158">
        <f t="shared" si="0"/>
        <v>3.356481481481266E-4</v>
      </c>
      <c r="D21" s="156"/>
      <c r="E21" s="157"/>
      <c r="F21" s="158"/>
      <c r="G21" s="156">
        <v>0.38745370370370374</v>
      </c>
      <c r="H21" s="157">
        <v>0.38806712962962964</v>
      </c>
      <c r="I21" s="158">
        <f t="shared" si="1"/>
        <v>6.1342592592589229E-4</v>
      </c>
      <c r="J21" s="156"/>
      <c r="K21" s="157"/>
      <c r="L21" s="158"/>
      <c r="M21" s="156">
        <v>0.28319444444444447</v>
      </c>
      <c r="N21" s="157">
        <v>0.2832291666666667</v>
      </c>
      <c r="O21" s="158">
        <f t="shared" si="2"/>
        <v>3.472222222222765E-5</v>
      </c>
      <c r="Z21" s="219"/>
      <c r="AA21" s="219"/>
      <c r="AB21" s="219"/>
      <c r="AD21" s="220"/>
      <c r="AG21" s="221"/>
      <c r="AH21" s="221"/>
      <c r="AI21" s="221"/>
    </row>
    <row r="22" spans="1:35" ht="21" customHeight="1">
      <c r="A22" s="156">
        <v>0.32065972222222222</v>
      </c>
      <c r="B22" s="157">
        <v>0.32071759259259258</v>
      </c>
      <c r="C22" s="158">
        <f t="shared" si="0"/>
        <v>5.7870370370360913E-5</v>
      </c>
      <c r="D22" s="156"/>
      <c r="E22" s="157"/>
      <c r="F22" s="158"/>
      <c r="G22" s="156">
        <v>0.38843749999999999</v>
      </c>
      <c r="H22" s="157">
        <v>0.38850694444444445</v>
      </c>
      <c r="I22" s="158">
        <f t="shared" si="1"/>
        <v>6.94444444444553E-5</v>
      </c>
      <c r="J22" s="156"/>
      <c r="K22" s="157"/>
      <c r="L22" s="158"/>
      <c r="M22" s="156">
        <v>0.28582175925925929</v>
      </c>
      <c r="N22" s="157">
        <v>0.28589120370370369</v>
      </c>
      <c r="O22" s="158">
        <f t="shared" si="2"/>
        <v>6.9444444444399789E-5</v>
      </c>
      <c r="Z22" s="219"/>
      <c r="AA22" s="219"/>
      <c r="AB22" s="219"/>
      <c r="AD22" s="220"/>
      <c r="AG22" s="221"/>
      <c r="AH22" s="221"/>
      <c r="AI22" s="221"/>
    </row>
    <row r="23" spans="1:35" ht="21" customHeight="1">
      <c r="A23" s="156">
        <v>0.32121527777777775</v>
      </c>
      <c r="B23" s="157">
        <v>0.3213657407407407</v>
      </c>
      <c r="C23" s="158">
        <f t="shared" si="0"/>
        <v>1.5046296296294948E-4</v>
      </c>
      <c r="D23" s="156"/>
      <c r="E23" s="157"/>
      <c r="F23" s="158"/>
      <c r="G23" s="156"/>
      <c r="H23" s="157"/>
      <c r="I23" s="158"/>
      <c r="J23" s="156"/>
      <c r="K23" s="157"/>
      <c r="L23" s="158"/>
      <c r="M23" s="156">
        <v>0.28849537037037037</v>
      </c>
      <c r="N23" s="157">
        <v>0.28854166666666664</v>
      </c>
      <c r="O23" s="158">
        <f t="shared" si="2"/>
        <v>4.6296296296266526E-5</v>
      </c>
      <c r="Z23" s="219"/>
      <c r="AA23" s="219"/>
      <c r="AB23" s="219"/>
      <c r="AD23" s="220"/>
      <c r="AG23" s="221"/>
      <c r="AH23" s="221"/>
      <c r="AI23" s="221"/>
    </row>
    <row r="24" spans="1:35" ht="21" customHeight="1">
      <c r="A24" s="156">
        <v>0.32339120370370372</v>
      </c>
      <c r="B24" s="157">
        <v>0.32342592592592595</v>
      </c>
      <c r="C24" s="158">
        <f t="shared" si="0"/>
        <v>3.472222222222765E-5</v>
      </c>
      <c r="D24" s="156"/>
      <c r="E24" s="157"/>
      <c r="F24" s="158"/>
      <c r="G24" s="156"/>
      <c r="H24" s="157"/>
      <c r="I24" s="158"/>
      <c r="J24" s="156"/>
      <c r="K24" s="157"/>
      <c r="L24" s="158"/>
      <c r="M24" s="156">
        <v>0.29060185185185183</v>
      </c>
      <c r="N24" s="157">
        <v>0.29074074074074074</v>
      </c>
      <c r="O24" s="158">
        <f t="shared" si="2"/>
        <v>1.388888888889106E-4</v>
      </c>
      <c r="Z24" s="219"/>
      <c r="AA24" s="219"/>
      <c r="AB24" s="219"/>
      <c r="AD24" s="220"/>
      <c r="AG24" s="221"/>
      <c r="AH24" s="221"/>
      <c r="AI24" s="221"/>
    </row>
    <row r="25" spans="1:35" ht="21" customHeight="1">
      <c r="A25" s="156">
        <v>0.32746527777777779</v>
      </c>
      <c r="B25" s="157">
        <v>0.32769675925925928</v>
      </c>
      <c r="C25" s="158">
        <f t="shared" si="0"/>
        <v>2.3148148148149916E-4</v>
      </c>
      <c r="D25" s="156"/>
      <c r="E25" s="157"/>
      <c r="F25" s="158"/>
      <c r="G25" s="156"/>
      <c r="H25" s="157"/>
      <c r="I25" s="158"/>
      <c r="J25" s="156"/>
      <c r="K25" s="157"/>
      <c r="L25" s="158"/>
      <c r="M25" s="156">
        <v>0.29320601851851852</v>
      </c>
      <c r="N25" s="157">
        <v>0.29359953703703706</v>
      </c>
      <c r="O25" s="158">
        <f t="shared" si="2"/>
        <v>3.9351851851854303E-4</v>
      </c>
      <c r="Z25" s="219"/>
      <c r="AA25" s="219"/>
      <c r="AB25" s="219"/>
      <c r="AD25" s="220"/>
      <c r="AG25" s="221"/>
      <c r="AH25" s="221"/>
      <c r="AI25" s="221"/>
    </row>
    <row r="26" spans="1:35" ht="21" customHeight="1">
      <c r="A26" s="156">
        <v>0.33012731481481478</v>
      </c>
      <c r="B26" s="157">
        <v>0.33042824074074073</v>
      </c>
      <c r="C26" s="158">
        <f t="shared" si="0"/>
        <v>3.0092592592595446E-4</v>
      </c>
      <c r="D26" s="156"/>
      <c r="E26" s="157"/>
      <c r="F26" s="158"/>
      <c r="G26" s="156"/>
      <c r="H26" s="157"/>
      <c r="I26" s="158"/>
      <c r="J26" s="156"/>
      <c r="K26" s="157"/>
      <c r="L26" s="158"/>
      <c r="M26" s="156">
        <v>0.29469907407407409</v>
      </c>
      <c r="N26" s="157">
        <v>0.29484953703703703</v>
      </c>
      <c r="O26" s="158">
        <f t="shared" si="2"/>
        <v>1.5046296296294948E-4</v>
      </c>
      <c r="Z26" s="219"/>
      <c r="AA26" s="219"/>
      <c r="AB26" s="219"/>
      <c r="AD26" s="220"/>
      <c r="AG26" s="221"/>
      <c r="AH26" s="221"/>
      <c r="AI26" s="221"/>
    </row>
    <row r="27" spans="1:35" ht="21" customHeight="1">
      <c r="A27" s="156">
        <v>0.33068287037037036</v>
      </c>
      <c r="B27" s="157">
        <v>0.33072916666666669</v>
      </c>
      <c r="C27" s="158">
        <f t="shared" si="0"/>
        <v>4.6296296296322037E-5</v>
      </c>
      <c r="D27" s="156"/>
      <c r="E27" s="157"/>
      <c r="F27" s="158"/>
      <c r="G27" s="156"/>
      <c r="H27" s="157"/>
      <c r="I27" s="158"/>
      <c r="J27" s="156"/>
      <c r="K27" s="157"/>
      <c r="L27" s="158"/>
      <c r="M27" s="156">
        <v>0.29550925925925925</v>
      </c>
      <c r="N27" s="157">
        <v>0.29556712962962967</v>
      </c>
      <c r="O27" s="158">
        <f t="shared" si="2"/>
        <v>5.7870370370416424E-5</v>
      </c>
      <c r="Z27" s="219"/>
      <c r="AA27" s="219"/>
      <c r="AB27" s="219"/>
      <c r="AD27" s="220"/>
      <c r="AG27" s="221"/>
      <c r="AH27" s="221"/>
      <c r="AI27" s="221"/>
    </row>
    <row r="28" spans="1:35" ht="21" customHeight="1">
      <c r="A28" s="156">
        <v>0.33199074074074075</v>
      </c>
      <c r="B28" s="157">
        <v>0.33208333333333334</v>
      </c>
      <c r="C28" s="158">
        <f t="shared" si="0"/>
        <v>9.2592592592588563E-5</v>
      </c>
      <c r="D28" s="156"/>
      <c r="E28" s="157"/>
      <c r="F28" s="158"/>
      <c r="G28" s="156"/>
      <c r="H28" s="157"/>
      <c r="I28" s="158"/>
      <c r="J28" s="156"/>
      <c r="K28" s="157"/>
      <c r="L28" s="158"/>
      <c r="M28" s="156">
        <v>0.29622685185185188</v>
      </c>
      <c r="N28" s="157">
        <v>0.29630787037037037</v>
      </c>
      <c r="O28" s="158">
        <f t="shared" si="2"/>
        <v>8.1018518518494176E-5</v>
      </c>
      <c r="Z28" s="219"/>
      <c r="AA28" s="219"/>
      <c r="AB28" s="219"/>
      <c r="AD28" s="220"/>
      <c r="AG28" s="221"/>
      <c r="AH28" s="221"/>
      <c r="AI28" s="221"/>
    </row>
    <row r="29" spans="1:35" ht="21" customHeight="1">
      <c r="A29" s="156">
        <v>0.33217592592592593</v>
      </c>
      <c r="B29" s="157">
        <v>0.33239583333333333</v>
      </c>
      <c r="C29" s="158">
        <f t="shared" si="0"/>
        <v>2.1990740740740478E-4</v>
      </c>
      <c r="D29" s="156"/>
      <c r="E29" s="157"/>
      <c r="F29" s="158"/>
      <c r="G29" s="156"/>
      <c r="H29" s="157"/>
      <c r="I29" s="158"/>
      <c r="J29" s="156"/>
      <c r="K29" s="157"/>
      <c r="L29" s="158"/>
      <c r="M29" s="156">
        <v>0.29733796296296294</v>
      </c>
      <c r="N29" s="157">
        <v>0.29738425925925926</v>
      </c>
      <c r="O29" s="158">
        <f t="shared" si="2"/>
        <v>4.6296296296322037E-5</v>
      </c>
      <c r="Z29" s="219"/>
      <c r="AA29" s="219"/>
      <c r="AB29" s="219"/>
      <c r="AD29" s="220"/>
      <c r="AG29" s="221"/>
      <c r="AH29" s="221"/>
      <c r="AI29" s="221"/>
    </row>
    <row r="30" spans="1:35" ht="21" customHeight="1">
      <c r="A30" s="156">
        <v>0.33311342592592591</v>
      </c>
      <c r="B30" s="157">
        <v>0.33324074074074073</v>
      </c>
      <c r="C30" s="158">
        <f t="shared" si="0"/>
        <v>1.2731481481481621E-4</v>
      </c>
      <c r="D30" s="156"/>
      <c r="E30" s="157"/>
      <c r="F30" s="158"/>
      <c r="G30" s="156"/>
      <c r="H30" s="157"/>
      <c r="I30" s="158"/>
      <c r="J30" s="156"/>
      <c r="K30" s="157"/>
      <c r="L30" s="158"/>
      <c r="M30" s="156">
        <v>0.29887731481481483</v>
      </c>
      <c r="N30" s="157">
        <v>0.2991550925925926</v>
      </c>
      <c r="O30" s="158">
        <f t="shared" si="2"/>
        <v>2.7777777777776569E-4</v>
      </c>
      <c r="Z30" s="219"/>
      <c r="AA30" s="219"/>
      <c r="AB30" s="219"/>
      <c r="AD30" s="220"/>
      <c r="AG30" s="221"/>
      <c r="AH30" s="221"/>
      <c r="AI30" s="221"/>
    </row>
    <row r="31" spans="1:35" ht="21" customHeight="1">
      <c r="A31" s="156">
        <v>0.33708333333333335</v>
      </c>
      <c r="B31" s="157">
        <v>0.33714120370370365</v>
      </c>
      <c r="C31" s="158">
        <f t="shared" si="0"/>
        <v>5.7870370370305402E-5</v>
      </c>
      <c r="D31" s="156"/>
      <c r="E31" s="157"/>
      <c r="F31" s="158"/>
      <c r="G31" s="156"/>
      <c r="H31" s="157"/>
      <c r="I31" s="158"/>
      <c r="J31" s="156"/>
      <c r="K31" s="157"/>
      <c r="L31" s="158"/>
      <c r="M31" s="156">
        <v>0.29971064814814813</v>
      </c>
      <c r="N31" s="157">
        <v>0.299837962962963</v>
      </c>
      <c r="O31" s="158">
        <f t="shared" si="2"/>
        <v>1.2731481481487172E-4</v>
      </c>
      <c r="Z31" s="219"/>
      <c r="AA31" s="219"/>
      <c r="AB31" s="219"/>
      <c r="AD31" s="220"/>
      <c r="AG31" s="221"/>
      <c r="AH31" s="221"/>
      <c r="AI31" s="221"/>
    </row>
    <row r="32" spans="1:35" ht="21" customHeight="1">
      <c r="A32" s="156">
        <v>0.34113425925925928</v>
      </c>
      <c r="B32" s="157">
        <v>0.34133101851851855</v>
      </c>
      <c r="C32" s="158">
        <f t="shared" si="0"/>
        <v>1.9675925925927151E-4</v>
      </c>
      <c r="D32" s="156"/>
      <c r="E32" s="157"/>
      <c r="F32" s="158"/>
      <c r="G32" s="156"/>
      <c r="H32" s="157"/>
      <c r="I32" s="158"/>
      <c r="J32" s="156"/>
      <c r="K32" s="157"/>
      <c r="L32" s="158"/>
      <c r="M32" s="156">
        <v>0.30180555555555555</v>
      </c>
      <c r="N32" s="157">
        <v>0.30200231481481482</v>
      </c>
      <c r="O32" s="158">
        <f t="shared" si="2"/>
        <v>1.9675925925927151E-4</v>
      </c>
      <c r="Z32" s="219"/>
      <c r="AA32" s="219"/>
      <c r="AB32" s="219"/>
      <c r="AD32" s="220"/>
      <c r="AG32" s="221"/>
      <c r="AH32" s="221"/>
      <c r="AI32" s="221"/>
    </row>
    <row r="33" spans="1:35" ht="21" customHeight="1">
      <c r="A33" s="156">
        <v>0.34211805555555558</v>
      </c>
      <c r="B33" s="157">
        <v>0.3426967592592593</v>
      </c>
      <c r="C33" s="158">
        <f t="shared" si="0"/>
        <v>5.7870370370372015E-4</v>
      </c>
      <c r="D33" s="156"/>
      <c r="E33" s="157"/>
      <c r="F33" s="158"/>
      <c r="G33" s="156"/>
      <c r="H33" s="157"/>
      <c r="I33" s="158"/>
      <c r="J33" s="156"/>
      <c r="K33" s="157"/>
      <c r="L33" s="158"/>
      <c r="M33" s="156">
        <v>0.30288194444444444</v>
      </c>
      <c r="N33" s="157">
        <v>0.30292824074074071</v>
      </c>
      <c r="O33" s="158">
        <f t="shared" si="2"/>
        <v>4.6296296296266526E-5</v>
      </c>
      <c r="Z33" s="219"/>
      <c r="AA33" s="219"/>
      <c r="AB33" s="219"/>
      <c r="AD33" s="220"/>
      <c r="AG33" s="221"/>
      <c r="AH33" s="221"/>
      <c r="AI33" s="221"/>
    </row>
    <row r="34" spans="1:35" ht="21" customHeight="1">
      <c r="A34" s="156">
        <v>0.34307870370370369</v>
      </c>
      <c r="B34" s="157">
        <v>0.34326388888888887</v>
      </c>
      <c r="C34" s="158">
        <f t="shared" si="0"/>
        <v>1.8518518518517713E-4</v>
      </c>
      <c r="D34" s="156"/>
      <c r="E34" s="157"/>
      <c r="F34" s="158"/>
      <c r="G34" s="156"/>
      <c r="H34" s="157"/>
      <c r="I34" s="158"/>
      <c r="J34" s="156"/>
      <c r="K34" s="157"/>
      <c r="L34" s="158"/>
      <c r="M34" s="156">
        <v>0.30319444444444443</v>
      </c>
      <c r="N34" s="157">
        <v>0.30354166666666665</v>
      </c>
      <c r="O34" s="158">
        <f t="shared" si="2"/>
        <v>3.4722222222222099E-4</v>
      </c>
      <c r="Z34" s="219"/>
      <c r="AA34" s="219"/>
      <c r="AB34" s="219"/>
      <c r="AD34" s="220"/>
      <c r="AG34" s="221"/>
      <c r="AH34" s="221"/>
      <c r="AI34" s="221"/>
    </row>
    <row r="35" spans="1:35" ht="21" customHeight="1">
      <c r="A35" s="156">
        <v>0.34481481481481485</v>
      </c>
      <c r="B35" s="157">
        <v>0.34487268518518516</v>
      </c>
      <c r="C35" s="158">
        <f t="shared" si="0"/>
        <v>5.7870370370305402E-5</v>
      </c>
      <c r="D35" s="156"/>
      <c r="E35" s="157"/>
      <c r="F35" s="158"/>
      <c r="G35" s="156"/>
      <c r="H35" s="157"/>
      <c r="I35" s="158"/>
      <c r="J35" s="156"/>
      <c r="K35" s="157"/>
      <c r="L35" s="158"/>
      <c r="M35" s="156">
        <v>0.30362268518518515</v>
      </c>
      <c r="N35" s="157">
        <v>0.30384259259259261</v>
      </c>
      <c r="O35" s="158">
        <f t="shared" si="2"/>
        <v>2.1990740740746029E-4</v>
      </c>
      <c r="Z35" s="219"/>
      <c r="AA35" s="219"/>
      <c r="AB35" s="219"/>
      <c r="AD35" s="220"/>
      <c r="AG35" s="221"/>
      <c r="AH35" s="221"/>
      <c r="AI35" s="221"/>
    </row>
    <row r="36" spans="1:35" ht="21" customHeight="1">
      <c r="A36" s="156">
        <v>0.34554398148148152</v>
      </c>
      <c r="B36" s="157">
        <v>0.34599537037037037</v>
      </c>
      <c r="C36" s="158">
        <f t="shared" si="0"/>
        <v>4.5138888888884843E-4</v>
      </c>
      <c r="D36" s="156"/>
      <c r="E36" s="157"/>
      <c r="F36" s="158"/>
      <c r="G36" s="156"/>
      <c r="H36" s="157"/>
      <c r="I36" s="158"/>
      <c r="J36" s="156"/>
      <c r="K36" s="157"/>
      <c r="L36" s="158"/>
      <c r="M36" s="156">
        <v>0.30438657407407405</v>
      </c>
      <c r="N36" s="157">
        <v>0.30451388888888892</v>
      </c>
      <c r="O36" s="158">
        <f t="shared" si="2"/>
        <v>1.2731481481487172E-4</v>
      </c>
      <c r="Z36" s="219"/>
      <c r="AA36" s="219"/>
      <c r="AB36" s="219"/>
      <c r="AD36" s="220"/>
      <c r="AG36" s="221"/>
      <c r="AH36" s="221"/>
      <c r="AI36" s="221"/>
    </row>
    <row r="37" spans="1:35" ht="21" customHeight="1">
      <c r="A37" s="156">
        <v>0.34771990740740738</v>
      </c>
      <c r="B37" s="157">
        <v>0.3480671296296296</v>
      </c>
      <c r="C37" s="158">
        <f t="shared" si="0"/>
        <v>3.4722222222222099E-4</v>
      </c>
      <c r="D37" s="156"/>
      <c r="E37" s="157"/>
      <c r="F37" s="158"/>
      <c r="G37" s="156"/>
      <c r="H37" s="157"/>
      <c r="I37" s="158"/>
      <c r="J37" s="156"/>
      <c r="K37" s="157"/>
      <c r="L37" s="158"/>
      <c r="M37" s="156">
        <v>0.30656250000000002</v>
      </c>
      <c r="N37" s="157">
        <v>0.30686342592592591</v>
      </c>
      <c r="O37" s="158">
        <f t="shared" si="2"/>
        <v>3.0092592592589895E-4</v>
      </c>
      <c r="Z37" s="219"/>
      <c r="AA37" s="219"/>
      <c r="AB37" s="219"/>
      <c r="AD37" s="220"/>
      <c r="AG37" s="221"/>
      <c r="AH37" s="221"/>
      <c r="AI37" s="221"/>
    </row>
    <row r="38" spans="1:35" ht="21" customHeight="1">
      <c r="A38" s="156">
        <v>0.34861111111111115</v>
      </c>
      <c r="B38" s="157">
        <v>0.34863425925925928</v>
      </c>
      <c r="C38" s="158">
        <f t="shared" si="0"/>
        <v>2.3148148148133263E-5</v>
      </c>
      <c r="D38" s="156"/>
      <c r="E38" s="157"/>
      <c r="F38" s="158"/>
      <c r="G38" s="156"/>
      <c r="H38" s="157"/>
      <c r="I38" s="158"/>
      <c r="J38" s="156"/>
      <c r="K38" s="157"/>
      <c r="L38" s="158"/>
      <c r="M38" s="156">
        <v>0.30746527777777777</v>
      </c>
      <c r="N38" s="157">
        <v>0.30770833333333331</v>
      </c>
      <c r="O38" s="158">
        <f t="shared" si="2"/>
        <v>2.4305555555553804E-4</v>
      </c>
      <c r="Z38" s="219"/>
      <c r="AA38" s="219"/>
      <c r="AB38" s="219"/>
      <c r="AD38" s="220"/>
      <c r="AG38" s="221"/>
      <c r="AH38" s="221"/>
      <c r="AI38" s="221"/>
    </row>
    <row r="39" spans="1:35" ht="21" customHeight="1">
      <c r="A39" s="156">
        <v>0.35020833333333329</v>
      </c>
      <c r="B39" s="157">
        <v>0.35030092592592593</v>
      </c>
      <c r="C39" s="158">
        <f t="shared" si="0"/>
        <v>9.2592592592644074E-5</v>
      </c>
      <c r="D39" s="156"/>
      <c r="E39" s="157"/>
      <c r="F39" s="158"/>
      <c r="G39" s="156"/>
      <c r="H39" s="157"/>
      <c r="I39" s="158"/>
      <c r="J39" s="156"/>
      <c r="K39" s="157"/>
      <c r="L39" s="158"/>
      <c r="M39" s="156">
        <v>0.30869212962962961</v>
      </c>
      <c r="N39" s="157">
        <v>0.30879629629629629</v>
      </c>
      <c r="O39" s="158">
        <f t="shared" si="2"/>
        <v>1.0416666666668295E-4</v>
      </c>
      <c r="Z39" s="219"/>
      <c r="AA39" s="219"/>
      <c r="AB39" s="219"/>
      <c r="AD39" s="220"/>
      <c r="AG39" s="221"/>
      <c r="AH39" s="221"/>
      <c r="AI39" s="221"/>
    </row>
    <row r="40" spans="1:35" ht="21" customHeight="1">
      <c r="A40" s="156">
        <v>0.36155092592592591</v>
      </c>
      <c r="B40" s="157">
        <v>0.36179398148148145</v>
      </c>
      <c r="C40" s="158">
        <f t="shared" si="0"/>
        <v>2.4305555555553804E-4</v>
      </c>
      <c r="D40" s="156"/>
      <c r="E40" s="157"/>
      <c r="F40" s="158"/>
      <c r="G40" s="156"/>
      <c r="H40" s="157"/>
      <c r="I40" s="158"/>
      <c r="J40" s="156"/>
      <c r="K40" s="157"/>
      <c r="L40" s="158"/>
      <c r="M40" s="156">
        <v>0.31122685185185184</v>
      </c>
      <c r="N40" s="157">
        <v>0.31145833333333334</v>
      </c>
      <c r="O40" s="158">
        <f t="shared" si="2"/>
        <v>2.3148148148149916E-4</v>
      </c>
      <c r="Z40" s="219"/>
      <c r="AA40" s="219"/>
      <c r="AB40" s="219"/>
      <c r="AD40" s="220"/>
      <c r="AG40" s="221"/>
      <c r="AH40" s="221"/>
      <c r="AI40" s="221"/>
    </row>
    <row r="41" spans="1:35" ht="21" customHeight="1">
      <c r="A41" s="156">
        <v>0.36277777777777781</v>
      </c>
      <c r="B41" s="157">
        <v>0.3629398148148148</v>
      </c>
      <c r="C41" s="158">
        <f t="shared" si="0"/>
        <v>1.6203703703698835E-4</v>
      </c>
      <c r="D41" s="156"/>
      <c r="E41" s="157"/>
      <c r="F41" s="158"/>
      <c r="G41" s="156"/>
      <c r="H41" s="157"/>
      <c r="I41" s="158"/>
      <c r="J41" s="156"/>
      <c r="K41" s="157"/>
      <c r="L41" s="158"/>
      <c r="M41" s="156">
        <v>0.31274305555555554</v>
      </c>
      <c r="N41" s="157">
        <v>0.31312499999999999</v>
      </c>
      <c r="O41" s="158">
        <f t="shared" si="2"/>
        <v>3.8194444444444864E-4</v>
      </c>
      <c r="Z41" s="219"/>
      <c r="AA41" s="219"/>
      <c r="AB41" s="219"/>
      <c r="AD41" s="220"/>
      <c r="AG41" s="221"/>
      <c r="AH41" s="221"/>
      <c r="AI41" s="221"/>
    </row>
    <row r="42" spans="1:35" ht="21" customHeight="1">
      <c r="A42" s="156">
        <v>0.36380787037037038</v>
      </c>
      <c r="B42" s="157">
        <v>0.36391203703703701</v>
      </c>
      <c r="C42" s="158">
        <f t="shared" si="0"/>
        <v>1.0416666666662744E-4</v>
      </c>
      <c r="D42" s="156"/>
      <c r="E42" s="157"/>
      <c r="F42" s="158"/>
      <c r="G42" s="156"/>
      <c r="H42" s="157"/>
      <c r="I42" s="158"/>
      <c r="J42" s="156"/>
      <c r="K42" s="157"/>
      <c r="L42" s="158"/>
      <c r="M42" s="156">
        <v>0.3137152777777778</v>
      </c>
      <c r="N42" s="157">
        <v>0.31387731481481479</v>
      </c>
      <c r="O42" s="158">
        <f t="shared" si="2"/>
        <v>1.6203703703698835E-4</v>
      </c>
      <c r="Z42" s="219"/>
      <c r="AA42" s="219"/>
      <c r="AB42" s="219"/>
      <c r="AD42" s="220"/>
      <c r="AG42" s="221"/>
      <c r="AH42" s="221"/>
      <c r="AI42" s="221"/>
    </row>
    <row r="43" spans="1:35" ht="21" customHeight="1">
      <c r="A43" s="156">
        <v>0.36905092592592598</v>
      </c>
      <c r="B43" s="157">
        <v>0.36925925925925923</v>
      </c>
      <c r="C43" s="158">
        <f t="shared" si="0"/>
        <v>2.0833333333325488E-4</v>
      </c>
      <c r="D43" s="156"/>
      <c r="E43" s="157"/>
      <c r="F43" s="158"/>
      <c r="G43" s="156"/>
      <c r="H43" s="157"/>
      <c r="I43" s="158"/>
      <c r="J43" s="156"/>
      <c r="K43" s="157"/>
      <c r="L43" s="158"/>
      <c r="M43" s="156">
        <v>0.31429398148148152</v>
      </c>
      <c r="N43" s="157">
        <v>0.31449074074074074</v>
      </c>
      <c r="O43" s="158">
        <f t="shared" si="2"/>
        <v>1.96759259259216E-4</v>
      </c>
      <c r="Z43" s="219"/>
      <c r="AA43" s="219"/>
      <c r="AB43" s="219"/>
      <c r="AD43" s="220"/>
      <c r="AG43" s="221"/>
      <c r="AH43" s="221"/>
      <c r="AI43" s="221"/>
    </row>
    <row r="44" spans="1:35" ht="21" customHeight="1">
      <c r="A44" s="156">
        <v>0.37111111111111111</v>
      </c>
      <c r="B44" s="157">
        <v>0.37118055555555557</v>
      </c>
      <c r="C44" s="158">
        <f t="shared" si="0"/>
        <v>6.94444444444553E-5</v>
      </c>
      <c r="D44" s="156"/>
      <c r="E44" s="157"/>
      <c r="F44" s="158"/>
      <c r="G44" s="156"/>
      <c r="H44" s="157"/>
      <c r="I44" s="158"/>
      <c r="J44" s="156"/>
      <c r="K44" s="157"/>
      <c r="L44" s="158"/>
      <c r="M44" s="156">
        <v>0.31467592592592591</v>
      </c>
      <c r="N44" s="157">
        <v>0.31490740740740741</v>
      </c>
      <c r="O44" s="158">
        <f t="shared" si="2"/>
        <v>2.3148148148149916E-4</v>
      </c>
      <c r="Z44" s="219"/>
      <c r="AA44" s="219"/>
      <c r="AB44" s="219"/>
      <c r="AD44" s="220"/>
      <c r="AG44" s="221"/>
      <c r="AH44" s="221"/>
      <c r="AI44" s="221"/>
    </row>
    <row r="45" spans="1:35" ht="21" customHeight="1">
      <c r="A45" s="156">
        <v>0.37689814814814815</v>
      </c>
      <c r="B45" s="157">
        <v>0.37694444444444447</v>
      </c>
      <c r="C45" s="158">
        <f t="shared" si="0"/>
        <v>4.6296296296322037E-5</v>
      </c>
      <c r="D45" s="156"/>
      <c r="E45" s="157"/>
      <c r="F45" s="158"/>
      <c r="G45" s="156"/>
      <c r="H45" s="157"/>
      <c r="I45" s="158"/>
      <c r="J45" s="156"/>
      <c r="K45" s="157"/>
      <c r="L45" s="158"/>
      <c r="M45" s="156">
        <v>0.315462962962963</v>
      </c>
      <c r="N45" s="157">
        <v>0.31572916666666667</v>
      </c>
      <c r="O45" s="158">
        <f t="shared" si="2"/>
        <v>2.662037037036713E-4</v>
      </c>
      <c r="Z45" s="219"/>
      <c r="AA45" s="219"/>
      <c r="AB45" s="219"/>
      <c r="AD45" s="220"/>
      <c r="AG45" s="221"/>
      <c r="AH45" s="221"/>
      <c r="AI45" s="221"/>
    </row>
    <row r="46" spans="1:35" ht="21" customHeight="1">
      <c r="A46" s="156">
        <v>0.37951388888888887</v>
      </c>
      <c r="B46" s="157">
        <v>0.37961805555555556</v>
      </c>
      <c r="C46" s="158">
        <f t="shared" si="0"/>
        <v>1.0416666666668295E-4</v>
      </c>
      <c r="D46" s="156"/>
      <c r="E46" s="157"/>
      <c r="F46" s="158"/>
      <c r="G46" s="156"/>
      <c r="H46" s="157"/>
      <c r="I46" s="158"/>
      <c r="J46" s="156"/>
      <c r="K46" s="157"/>
      <c r="L46" s="158"/>
      <c r="M46" s="156">
        <v>0.31648148148148147</v>
      </c>
      <c r="N46" s="157">
        <v>0.31664351851851852</v>
      </c>
      <c r="O46" s="158">
        <f t="shared" si="2"/>
        <v>1.6203703703704386E-4</v>
      </c>
      <c r="Z46" s="219"/>
      <c r="AA46" s="219"/>
      <c r="AB46" s="219"/>
      <c r="AD46" s="220"/>
      <c r="AG46" s="221"/>
      <c r="AH46" s="221"/>
      <c r="AI46" s="221"/>
    </row>
    <row r="47" spans="1:35" ht="21" customHeight="1">
      <c r="A47" s="156">
        <v>0.38821759259259259</v>
      </c>
      <c r="B47" s="157">
        <v>0.38841435185185186</v>
      </c>
      <c r="C47" s="158">
        <f t="shared" si="0"/>
        <v>1.9675925925927151E-4</v>
      </c>
      <c r="D47" s="156"/>
      <c r="E47" s="157"/>
      <c r="F47" s="158"/>
      <c r="G47" s="156"/>
      <c r="H47" s="157"/>
      <c r="I47" s="158"/>
      <c r="J47" s="156"/>
      <c r="K47" s="157"/>
      <c r="L47" s="158"/>
      <c r="M47" s="156">
        <v>0.31789351851851849</v>
      </c>
      <c r="N47" s="157">
        <v>0.31819444444444445</v>
      </c>
      <c r="O47" s="158">
        <f t="shared" si="2"/>
        <v>3.0092592592595446E-4</v>
      </c>
      <c r="Z47" s="219"/>
      <c r="AA47" s="219"/>
      <c r="AB47" s="219"/>
      <c r="AD47" s="220"/>
      <c r="AG47" s="221"/>
      <c r="AH47" s="221"/>
      <c r="AI47" s="221"/>
    </row>
    <row r="48" spans="1:35" ht="21" customHeight="1">
      <c r="A48" s="156">
        <v>0.39068287037037036</v>
      </c>
      <c r="B48" s="157">
        <v>0.39074074074074078</v>
      </c>
      <c r="C48" s="158">
        <f t="shared" si="0"/>
        <v>5.7870370370416424E-5</v>
      </c>
      <c r="D48" s="156"/>
      <c r="E48" s="157"/>
      <c r="F48" s="158"/>
      <c r="G48" s="156"/>
      <c r="H48" s="157"/>
      <c r="I48" s="158"/>
      <c r="J48" s="156"/>
      <c r="K48" s="157"/>
      <c r="L48" s="158"/>
      <c r="M48" s="156">
        <v>0.3195601851851852</v>
      </c>
      <c r="N48" s="157">
        <v>0.32061342592592595</v>
      </c>
      <c r="O48" s="158">
        <f t="shared" si="2"/>
        <v>1.0532407407407574E-3</v>
      </c>
      <c r="Z48" s="219"/>
      <c r="AA48" s="219"/>
      <c r="AB48" s="219"/>
      <c r="AD48" s="220"/>
      <c r="AG48" s="221"/>
      <c r="AH48" s="221"/>
      <c r="AI48" s="221"/>
    </row>
    <row r="49" spans="1:35" ht="21" customHeight="1">
      <c r="A49" s="156">
        <v>0.3916203703703704</v>
      </c>
      <c r="B49" s="157">
        <v>0.39173611111111112</v>
      </c>
      <c r="C49" s="158">
        <f t="shared" si="0"/>
        <v>1.1574074074072183E-4</v>
      </c>
      <c r="D49" s="156"/>
      <c r="E49" s="157"/>
      <c r="F49" s="158"/>
      <c r="G49" s="156"/>
      <c r="H49" s="157"/>
      <c r="I49" s="158"/>
      <c r="J49" s="156"/>
      <c r="K49" s="157"/>
      <c r="L49" s="158"/>
      <c r="M49" s="156">
        <v>0.32082175925925926</v>
      </c>
      <c r="N49" s="157">
        <v>0.32091435185185185</v>
      </c>
      <c r="O49" s="158">
        <f t="shared" si="2"/>
        <v>9.2592592592588563E-5</v>
      </c>
      <c r="Z49" s="219"/>
      <c r="AA49" s="219"/>
      <c r="AB49" s="219"/>
      <c r="AD49" s="220"/>
      <c r="AG49" s="221"/>
      <c r="AH49" s="221"/>
      <c r="AI49" s="221"/>
    </row>
    <row r="50" spans="1:35" ht="21" customHeight="1">
      <c r="A50" s="156"/>
      <c r="B50" s="157"/>
      <c r="C50" s="158"/>
      <c r="D50" s="156"/>
      <c r="E50" s="157"/>
      <c r="F50" s="158"/>
      <c r="G50" s="156"/>
      <c r="H50" s="157"/>
      <c r="I50" s="158"/>
      <c r="J50" s="156"/>
      <c r="K50" s="157"/>
      <c r="L50" s="158"/>
      <c r="M50" s="156">
        <v>0.32133101851851853</v>
      </c>
      <c r="N50" s="157">
        <v>0.32199074074074074</v>
      </c>
      <c r="O50" s="158">
        <f t="shared" si="2"/>
        <v>6.5972222222221433E-4</v>
      </c>
      <c r="Z50" s="219"/>
      <c r="AA50" s="219"/>
      <c r="AB50" s="219"/>
      <c r="AD50" s="220"/>
      <c r="AG50" s="221"/>
      <c r="AH50" s="221"/>
      <c r="AI50" s="221"/>
    </row>
    <row r="51" spans="1:35" ht="21" customHeight="1">
      <c r="A51" s="156"/>
      <c r="B51" s="157"/>
      <c r="C51" s="158"/>
      <c r="D51" s="156"/>
      <c r="E51" s="157"/>
      <c r="F51" s="158"/>
      <c r="G51" s="156"/>
      <c r="H51" s="157"/>
      <c r="I51" s="158"/>
      <c r="J51" s="156"/>
      <c r="K51" s="157"/>
      <c r="L51" s="158"/>
      <c r="M51" s="156">
        <v>0.32252314814814814</v>
      </c>
      <c r="N51" s="157">
        <v>0.32274305555555555</v>
      </c>
      <c r="O51" s="158">
        <f t="shared" si="2"/>
        <v>2.1990740740740478E-4</v>
      </c>
      <c r="Z51" s="219"/>
      <c r="AA51" s="219"/>
      <c r="AB51" s="219"/>
      <c r="AD51" s="220"/>
      <c r="AG51" s="221"/>
      <c r="AH51" s="221"/>
      <c r="AI51" s="221"/>
    </row>
    <row r="52" spans="1:35" ht="21" customHeight="1">
      <c r="A52" s="156"/>
      <c r="B52" s="157"/>
      <c r="C52" s="158"/>
      <c r="D52" s="156"/>
      <c r="E52" s="157"/>
      <c r="F52" s="158"/>
      <c r="G52" s="156"/>
      <c r="H52" s="157"/>
      <c r="I52" s="158"/>
      <c r="J52" s="156"/>
      <c r="K52" s="157"/>
      <c r="L52" s="158"/>
      <c r="M52" s="156">
        <v>0.32347222222222222</v>
      </c>
      <c r="N52" s="157">
        <v>0.32373842592592594</v>
      </c>
      <c r="O52" s="158">
        <f t="shared" si="2"/>
        <v>2.6620370370372681E-4</v>
      </c>
      <c r="Z52" s="219"/>
      <c r="AA52" s="219"/>
      <c r="AB52" s="219"/>
      <c r="AD52" s="220"/>
      <c r="AG52" s="221"/>
      <c r="AH52" s="221"/>
      <c r="AI52" s="221"/>
    </row>
    <row r="53" spans="1:35" ht="21" customHeight="1">
      <c r="A53" s="156"/>
      <c r="B53" s="157"/>
      <c r="C53" s="158"/>
      <c r="D53" s="156"/>
      <c r="E53" s="157"/>
      <c r="F53" s="158"/>
      <c r="G53" s="156"/>
      <c r="H53" s="157"/>
      <c r="I53" s="158"/>
      <c r="J53" s="156"/>
      <c r="K53" s="157"/>
      <c r="L53" s="158"/>
      <c r="M53" s="156">
        <v>0.32380787037037034</v>
      </c>
      <c r="N53" s="157">
        <v>0.32391203703703703</v>
      </c>
      <c r="O53" s="158">
        <f t="shared" si="2"/>
        <v>1.0416666666668295E-4</v>
      </c>
      <c r="Z53" s="219"/>
      <c r="AA53" s="219"/>
      <c r="AB53" s="219"/>
      <c r="AD53" s="220"/>
      <c r="AG53" s="221"/>
      <c r="AH53" s="221"/>
      <c r="AI53" s="221"/>
    </row>
    <row r="54" spans="1:35" ht="21" customHeight="1">
      <c r="A54" s="156"/>
      <c r="B54" s="157"/>
      <c r="C54" s="158"/>
      <c r="D54" s="156"/>
      <c r="E54" s="157"/>
      <c r="F54" s="158"/>
      <c r="G54" s="156"/>
      <c r="H54" s="157"/>
      <c r="I54" s="158"/>
      <c r="J54" s="156"/>
      <c r="K54" s="157"/>
      <c r="L54" s="158"/>
      <c r="M54" s="156">
        <v>0.32429398148148147</v>
      </c>
      <c r="N54" s="157">
        <v>0.32442129629629629</v>
      </c>
      <c r="O54" s="158">
        <f t="shared" si="2"/>
        <v>1.2731481481481621E-4</v>
      </c>
      <c r="Z54" s="219"/>
      <c r="AA54" s="219"/>
      <c r="AB54" s="219"/>
      <c r="AD54" s="220"/>
      <c r="AG54" s="221"/>
      <c r="AH54" s="221"/>
      <c r="AI54" s="221"/>
    </row>
    <row r="55" spans="1:35" ht="21" customHeight="1">
      <c r="A55" s="156"/>
      <c r="B55" s="157"/>
      <c r="C55" s="158"/>
      <c r="D55" s="156"/>
      <c r="E55" s="157"/>
      <c r="F55" s="158"/>
      <c r="G55" s="156"/>
      <c r="H55" s="157"/>
      <c r="I55" s="158"/>
      <c r="J55" s="156"/>
      <c r="K55" s="157"/>
      <c r="L55" s="158"/>
      <c r="M55" s="156">
        <v>0.32515046296296296</v>
      </c>
      <c r="N55" s="157">
        <v>0.32549768518518518</v>
      </c>
      <c r="O55" s="158">
        <f t="shared" si="2"/>
        <v>3.4722222222222099E-4</v>
      </c>
      <c r="Z55" s="219"/>
      <c r="AA55" s="219"/>
      <c r="AB55" s="219"/>
      <c r="AD55" s="220"/>
      <c r="AG55" s="221"/>
      <c r="AH55" s="221"/>
      <c r="AI55" s="221"/>
    </row>
    <row r="56" spans="1:35" ht="21" customHeight="1">
      <c r="A56" s="156"/>
      <c r="B56" s="157"/>
      <c r="C56" s="158"/>
      <c r="D56" s="156"/>
      <c r="E56" s="157"/>
      <c r="F56" s="158"/>
      <c r="G56" s="156"/>
      <c r="H56" s="157"/>
      <c r="I56" s="158"/>
      <c r="J56" s="156"/>
      <c r="K56" s="157"/>
      <c r="L56" s="158"/>
      <c r="M56" s="156">
        <v>0.32710648148148147</v>
      </c>
      <c r="N56" s="157">
        <v>0.3272916666666667</v>
      </c>
      <c r="O56" s="158">
        <f t="shared" si="2"/>
        <v>1.8518518518523264E-4</v>
      </c>
      <c r="Z56" s="219"/>
      <c r="AA56" s="219"/>
      <c r="AB56" s="219"/>
      <c r="AD56" s="220"/>
      <c r="AG56" s="221"/>
      <c r="AH56" s="221"/>
      <c r="AI56" s="221"/>
    </row>
    <row r="57" spans="1:35" ht="21" customHeight="1">
      <c r="A57" s="156"/>
      <c r="B57" s="157"/>
      <c r="C57" s="158"/>
      <c r="D57" s="156"/>
      <c r="E57" s="157"/>
      <c r="F57" s="158"/>
      <c r="G57" s="156"/>
      <c r="H57" s="157"/>
      <c r="I57" s="158"/>
      <c r="J57" s="156"/>
      <c r="K57" s="157"/>
      <c r="L57" s="158"/>
      <c r="M57" s="156">
        <v>0.32768518518518519</v>
      </c>
      <c r="N57" s="157">
        <v>0.32781250000000001</v>
      </c>
      <c r="O57" s="158">
        <f t="shared" si="2"/>
        <v>1.2731481481481621E-4</v>
      </c>
      <c r="Z57" s="219"/>
      <c r="AA57" s="219"/>
      <c r="AB57" s="219"/>
      <c r="AD57" s="220"/>
      <c r="AG57" s="221"/>
      <c r="AH57" s="221"/>
      <c r="AI57" s="221"/>
    </row>
    <row r="58" spans="1:35" ht="21" customHeight="1">
      <c r="A58" s="156"/>
      <c r="B58" s="157"/>
      <c r="C58" s="158"/>
      <c r="D58" s="156"/>
      <c r="E58" s="157"/>
      <c r="F58" s="158"/>
      <c r="G58" s="156"/>
      <c r="H58" s="157"/>
      <c r="I58" s="158"/>
      <c r="J58" s="156"/>
      <c r="K58" s="157"/>
      <c r="L58" s="158"/>
      <c r="M58" s="156">
        <v>0.32871527777777776</v>
      </c>
      <c r="N58" s="157">
        <v>0.32915509259259262</v>
      </c>
      <c r="O58" s="158">
        <f t="shared" si="2"/>
        <v>4.3981481481486506E-4</v>
      </c>
      <c r="Z58" s="219"/>
      <c r="AA58" s="219"/>
      <c r="AB58" s="219"/>
      <c r="AD58" s="220"/>
      <c r="AG58" s="221"/>
      <c r="AH58" s="221"/>
      <c r="AI58" s="221"/>
    </row>
    <row r="59" spans="1:35" ht="21" customHeight="1">
      <c r="A59" s="156"/>
      <c r="B59" s="157"/>
      <c r="C59" s="158"/>
      <c r="D59" s="156"/>
      <c r="E59" s="157"/>
      <c r="F59" s="158"/>
      <c r="G59" s="156"/>
      <c r="H59" s="157"/>
      <c r="I59" s="158"/>
      <c r="J59" s="156"/>
      <c r="K59" s="157"/>
      <c r="L59" s="158"/>
      <c r="M59" s="156">
        <v>0.33018518518518519</v>
      </c>
      <c r="N59" s="157">
        <v>0.33047453703703705</v>
      </c>
      <c r="O59" s="158">
        <f t="shared" si="2"/>
        <v>2.8935185185186008E-4</v>
      </c>
      <c r="Z59" s="219"/>
      <c r="AA59" s="219"/>
      <c r="AB59" s="219"/>
      <c r="AD59" s="220"/>
      <c r="AG59" s="221"/>
      <c r="AH59" s="221"/>
      <c r="AI59" s="221"/>
    </row>
    <row r="60" spans="1:35" ht="21" customHeight="1">
      <c r="A60" s="156"/>
      <c r="B60" s="157"/>
      <c r="C60" s="158"/>
      <c r="D60" s="156"/>
      <c r="E60" s="157"/>
      <c r="F60" s="158"/>
      <c r="G60" s="156"/>
      <c r="H60" s="157"/>
      <c r="I60" s="158"/>
      <c r="J60" s="156"/>
      <c r="K60" s="157"/>
      <c r="L60" s="158"/>
      <c r="M60" s="156">
        <v>0.33348379629629626</v>
      </c>
      <c r="N60" s="157">
        <v>0.33376157407407409</v>
      </c>
      <c r="O60" s="158">
        <f t="shared" si="2"/>
        <v>2.777777777778212E-4</v>
      </c>
      <c r="Z60" s="219"/>
      <c r="AA60" s="219"/>
      <c r="AB60" s="219"/>
      <c r="AD60" s="220"/>
      <c r="AG60" s="221"/>
      <c r="AH60" s="221"/>
      <c r="AI60" s="221"/>
    </row>
    <row r="61" spans="1:35" ht="21" customHeight="1">
      <c r="A61" s="156"/>
      <c r="B61" s="157"/>
      <c r="C61" s="158"/>
      <c r="D61" s="156"/>
      <c r="E61" s="157"/>
      <c r="F61" s="158"/>
      <c r="G61" s="156"/>
      <c r="H61" s="157"/>
      <c r="I61" s="158"/>
      <c r="J61" s="156"/>
      <c r="K61" s="157"/>
      <c r="L61" s="158"/>
      <c r="M61" s="156">
        <v>0.33434027777777775</v>
      </c>
      <c r="N61" s="157">
        <v>0.33462962962962961</v>
      </c>
      <c r="O61" s="158">
        <f t="shared" si="2"/>
        <v>2.8935185185186008E-4</v>
      </c>
      <c r="Z61" s="219"/>
      <c r="AA61" s="219"/>
      <c r="AB61" s="219"/>
      <c r="AD61" s="220"/>
      <c r="AG61" s="221"/>
      <c r="AH61" s="221"/>
      <c r="AI61" s="221"/>
    </row>
    <row r="62" spans="1:35" ht="21" customHeight="1">
      <c r="A62" s="156"/>
      <c r="B62" s="157"/>
      <c r="C62" s="158"/>
      <c r="D62" s="156"/>
      <c r="E62" s="157"/>
      <c r="F62" s="158"/>
      <c r="G62" s="156"/>
      <c r="H62" s="157"/>
      <c r="I62" s="158"/>
      <c r="J62" s="156"/>
      <c r="K62" s="157"/>
      <c r="L62" s="158"/>
      <c r="M62" s="156">
        <v>0.33499999999999996</v>
      </c>
      <c r="N62" s="157">
        <v>0.33517361111111116</v>
      </c>
      <c r="O62" s="158">
        <f t="shared" si="2"/>
        <v>1.7361111111119376E-4</v>
      </c>
      <c r="Z62" s="219"/>
      <c r="AA62" s="219"/>
      <c r="AB62" s="219"/>
      <c r="AD62" s="220"/>
      <c r="AG62" s="221"/>
      <c r="AH62" s="221"/>
      <c r="AI62" s="221"/>
    </row>
    <row r="63" spans="1:35" ht="21" customHeight="1">
      <c r="A63" s="156"/>
      <c r="B63" s="157"/>
      <c r="C63" s="158"/>
      <c r="D63" s="156"/>
      <c r="E63" s="157"/>
      <c r="F63" s="158"/>
      <c r="G63" s="156"/>
      <c r="H63" s="157"/>
      <c r="I63" s="158"/>
      <c r="J63" s="156"/>
      <c r="K63" s="157"/>
      <c r="L63" s="158"/>
      <c r="M63" s="156">
        <v>0.33655092592592589</v>
      </c>
      <c r="N63" s="157">
        <v>0.33714120370370365</v>
      </c>
      <c r="O63" s="158">
        <f t="shared" si="2"/>
        <v>5.9027777777775903E-4</v>
      </c>
      <c r="Z63" s="219"/>
      <c r="AA63" s="219"/>
      <c r="AB63" s="219"/>
      <c r="AD63" s="220"/>
      <c r="AG63" s="221"/>
      <c r="AH63" s="221"/>
      <c r="AI63" s="221"/>
    </row>
    <row r="64" spans="1:35" ht="21" customHeight="1">
      <c r="A64" s="156"/>
      <c r="B64" s="157"/>
      <c r="C64" s="158"/>
      <c r="D64" s="156"/>
      <c r="E64" s="157"/>
      <c r="F64" s="158"/>
      <c r="G64" s="156"/>
      <c r="H64" s="157"/>
      <c r="I64" s="158"/>
      <c r="J64" s="156"/>
      <c r="K64" s="157"/>
      <c r="L64" s="158"/>
      <c r="M64" s="156">
        <v>0.33781250000000002</v>
      </c>
      <c r="N64" s="157">
        <v>0.3379861111111111</v>
      </c>
      <c r="O64" s="158">
        <f t="shared" si="2"/>
        <v>1.7361111111108274E-4</v>
      </c>
      <c r="Z64" s="219"/>
      <c r="AA64" s="219"/>
      <c r="AB64" s="219"/>
      <c r="AD64" s="220"/>
      <c r="AG64" s="221"/>
      <c r="AH64" s="221"/>
      <c r="AI64" s="221"/>
    </row>
    <row r="65" spans="1:35" ht="21" customHeight="1">
      <c r="A65" s="156"/>
      <c r="B65" s="157"/>
      <c r="C65" s="158"/>
      <c r="D65" s="156"/>
      <c r="E65" s="157"/>
      <c r="F65" s="158"/>
      <c r="G65" s="156"/>
      <c r="H65" s="157"/>
      <c r="I65" s="158"/>
      <c r="J65" s="156"/>
      <c r="K65" s="157"/>
      <c r="L65" s="158"/>
      <c r="M65" s="156">
        <v>0.33813657407407405</v>
      </c>
      <c r="N65" s="157">
        <v>0.33826388888888892</v>
      </c>
      <c r="O65" s="158">
        <f t="shared" si="2"/>
        <v>1.2731481481487172E-4</v>
      </c>
      <c r="Z65" s="219"/>
      <c r="AA65" s="219"/>
      <c r="AB65" s="219"/>
      <c r="AD65" s="220"/>
      <c r="AG65" s="221"/>
      <c r="AH65" s="221"/>
      <c r="AI65" s="221"/>
    </row>
    <row r="66" spans="1:35" ht="21" customHeight="1">
      <c r="A66" s="156"/>
      <c r="B66" s="157"/>
      <c r="C66" s="158"/>
      <c r="D66" s="156"/>
      <c r="E66" s="157"/>
      <c r="F66" s="158"/>
      <c r="G66" s="156"/>
      <c r="H66" s="157"/>
      <c r="I66" s="158"/>
      <c r="J66" s="156"/>
      <c r="K66" s="157"/>
      <c r="L66" s="158"/>
      <c r="M66" s="156">
        <v>0.33998842592592587</v>
      </c>
      <c r="N66" s="157">
        <v>0.34028935185185188</v>
      </c>
      <c r="O66" s="158">
        <f t="shared" si="2"/>
        <v>3.0092592592600997E-4</v>
      </c>
      <c r="Z66" s="219"/>
      <c r="AA66" s="219"/>
      <c r="AB66" s="219"/>
      <c r="AD66" s="220"/>
      <c r="AG66" s="221"/>
      <c r="AH66" s="221"/>
      <c r="AI66" s="221"/>
    </row>
    <row r="67" spans="1:35" ht="21" customHeight="1">
      <c r="A67" s="156"/>
      <c r="B67" s="157"/>
      <c r="C67" s="158"/>
      <c r="D67" s="156"/>
      <c r="E67" s="157"/>
      <c r="F67" s="158"/>
      <c r="G67" s="156"/>
      <c r="H67" s="157"/>
      <c r="I67" s="158"/>
      <c r="J67" s="156"/>
      <c r="K67" s="157"/>
      <c r="L67" s="158"/>
      <c r="M67" s="156">
        <v>0.34092592592592591</v>
      </c>
      <c r="N67" s="157">
        <v>0.3414814814814815</v>
      </c>
      <c r="O67" s="158">
        <f t="shared" si="2"/>
        <v>5.5555555555558689E-4</v>
      </c>
      <c r="Z67" s="219"/>
      <c r="AA67" s="219"/>
      <c r="AB67" s="219"/>
      <c r="AD67" s="220"/>
      <c r="AG67" s="221"/>
      <c r="AH67" s="221"/>
      <c r="AI67" s="221"/>
    </row>
    <row r="68" spans="1:35" ht="21" customHeight="1">
      <c r="A68" s="156"/>
      <c r="B68" s="157"/>
      <c r="C68" s="158"/>
      <c r="D68" s="156"/>
      <c r="E68" s="157"/>
      <c r="F68" s="158"/>
      <c r="G68" s="156"/>
      <c r="H68" s="157"/>
      <c r="I68" s="158"/>
      <c r="J68" s="156"/>
      <c r="K68" s="157"/>
      <c r="L68" s="158"/>
      <c r="M68" s="156">
        <v>0.34413194444444445</v>
      </c>
      <c r="N68" s="157">
        <v>0.3442708333333333</v>
      </c>
      <c r="O68" s="158">
        <f t="shared" si="2"/>
        <v>1.3888888888885509E-4</v>
      </c>
      <c r="Z68" s="219"/>
      <c r="AA68" s="219"/>
      <c r="AB68" s="219"/>
      <c r="AD68" s="220"/>
      <c r="AG68" s="221"/>
      <c r="AH68" s="221"/>
      <c r="AI68" s="221"/>
    </row>
    <row r="69" spans="1:35" ht="21" customHeight="1">
      <c r="A69" s="156"/>
      <c r="B69" s="157"/>
      <c r="C69" s="158"/>
      <c r="D69" s="156"/>
      <c r="E69" s="157"/>
      <c r="F69" s="158"/>
      <c r="G69" s="156"/>
      <c r="H69" s="157"/>
      <c r="I69" s="158"/>
      <c r="J69" s="156"/>
      <c r="K69" s="157"/>
      <c r="L69" s="158"/>
      <c r="M69" s="156">
        <v>0.34464120370370371</v>
      </c>
      <c r="N69" s="157">
        <v>0.34495370370370365</v>
      </c>
      <c r="O69" s="158">
        <f t="shared" si="2"/>
        <v>3.1249999999993783E-4</v>
      </c>
      <c r="Z69" s="219"/>
      <c r="AA69" s="219"/>
      <c r="AB69" s="219"/>
      <c r="AD69" s="220"/>
      <c r="AG69" s="221"/>
      <c r="AH69" s="221"/>
      <c r="AI69" s="221"/>
    </row>
    <row r="70" spans="1:35" ht="21" customHeight="1">
      <c r="A70" s="156"/>
      <c r="B70" s="157"/>
      <c r="C70" s="158"/>
      <c r="D70" s="156"/>
      <c r="E70" s="157"/>
      <c r="F70" s="158"/>
      <c r="G70" s="156"/>
      <c r="H70" s="157"/>
      <c r="I70" s="158"/>
      <c r="J70" s="156"/>
      <c r="K70" s="157"/>
      <c r="L70" s="158"/>
      <c r="M70" s="156">
        <v>0.34589120370370369</v>
      </c>
      <c r="N70" s="157">
        <v>0.34608796296296296</v>
      </c>
      <c r="O70" s="158">
        <f t="shared" si="2"/>
        <v>1.9675925925927151E-4</v>
      </c>
      <c r="Z70" s="219"/>
      <c r="AA70" s="219"/>
      <c r="AB70" s="219"/>
      <c r="AD70" s="220"/>
      <c r="AG70" s="221"/>
      <c r="AH70" s="221"/>
      <c r="AI70" s="221"/>
    </row>
    <row r="71" spans="1:35" ht="21" customHeight="1">
      <c r="A71" s="156"/>
      <c r="B71" s="157"/>
      <c r="C71" s="158"/>
      <c r="D71" s="156"/>
      <c r="E71" s="157"/>
      <c r="F71" s="158"/>
      <c r="G71" s="156"/>
      <c r="H71" s="157"/>
      <c r="I71" s="158"/>
      <c r="J71" s="156"/>
      <c r="K71" s="157"/>
      <c r="L71" s="158"/>
      <c r="M71" s="156">
        <v>0.3477662037037037</v>
      </c>
      <c r="N71" s="157">
        <v>0.34877314814814814</v>
      </c>
      <c r="O71" s="158">
        <f t="shared" si="2"/>
        <v>1.0069444444444353E-3</v>
      </c>
      <c r="Z71" s="219"/>
      <c r="AA71" s="219"/>
      <c r="AB71" s="219"/>
      <c r="AD71" s="220"/>
      <c r="AG71" s="221"/>
      <c r="AH71" s="221"/>
      <c r="AI71" s="221"/>
    </row>
    <row r="72" spans="1:35" ht="21" customHeight="1">
      <c r="A72" s="156"/>
      <c r="B72" s="157"/>
      <c r="C72" s="158"/>
      <c r="D72" s="156"/>
      <c r="E72" s="157"/>
      <c r="F72" s="158"/>
      <c r="G72" s="156"/>
      <c r="H72" s="157"/>
      <c r="I72" s="158"/>
      <c r="J72" s="156"/>
      <c r="K72" s="157"/>
      <c r="L72" s="158"/>
      <c r="M72" s="156">
        <v>0.34997685185185184</v>
      </c>
      <c r="N72" s="157">
        <v>0.35045138888888888</v>
      </c>
      <c r="O72" s="158">
        <f t="shared" si="2"/>
        <v>4.745370370370372E-4</v>
      </c>
      <c r="Z72" s="219"/>
      <c r="AA72" s="219"/>
      <c r="AB72" s="219"/>
      <c r="AD72" s="220"/>
      <c r="AG72" s="221"/>
      <c r="AH72" s="221"/>
      <c r="AI72" s="221"/>
    </row>
    <row r="73" spans="1:35" ht="21" customHeight="1">
      <c r="A73" s="156"/>
      <c r="B73" s="157"/>
      <c r="C73" s="158"/>
      <c r="D73" s="156"/>
      <c r="E73" s="157"/>
      <c r="F73" s="158"/>
      <c r="G73" s="156"/>
      <c r="H73" s="157"/>
      <c r="I73" s="158"/>
      <c r="J73" s="156"/>
      <c r="K73" s="157"/>
      <c r="L73" s="158"/>
      <c r="M73" s="156">
        <v>0.35170138888888891</v>
      </c>
      <c r="N73" s="157">
        <v>0.35182870370370373</v>
      </c>
      <c r="O73" s="158">
        <f t="shared" si="2"/>
        <v>1.2731481481481621E-4</v>
      </c>
      <c r="Z73" s="219"/>
      <c r="AA73" s="219"/>
      <c r="AB73" s="219"/>
      <c r="AD73" s="220"/>
      <c r="AG73" s="221"/>
      <c r="AH73" s="221"/>
      <c r="AI73" s="221"/>
    </row>
    <row r="74" spans="1:35" ht="21" customHeight="1">
      <c r="A74" s="156"/>
      <c r="B74" s="157"/>
      <c r="C74" s="158"/>
      <c r="D74" s="156"/>
      <c r="E74" s="157"/>
      <c r="F74" s="158"/>
      <c r="G74" s="156"/>
      <c r="H74" s="157"/>
      <c r="I74" s="158"/>
      <c r="J74" s="156"/>
      <c r="K74" s="157"/>
      <c r="L74" s="158"/>
      <c r="M74" s="156">
        <v>0.35365740740740742</v>
      </c>
      <c r="N74" s="157">
        <v>0.35373842592592591</v>
      </c>
      <c r="O74" s="158">
        <f t="shared" si="2"/>
        <v>8.1018518518494176E-5</v>
      </c>
      <c r="Z74" s="219"/>
      <c r="AA74" s="219"/>
      <c r="AB74" s="219"/>
      <c r="AD74" s="220"/>
      <c r="AG74" s="221"/>
      <c r="AH74" s="221"/>
      <c r="AI74" s="221"/>
    </row>
    <row r="75" spans="1:35" ht="21" customHeight="1">
      <c r="A75" s="156"/>
      <c r="B75" s="157"/>
      <c r="C75" s="158"/>
      <c r="D75" s="156"/>
      <c r="E75" s="157"/>
      <c r="F75" s="158"/>
      <c r="G75" s="156"/>
      <c r="H75" s="157"/>
      <c r="I75" s="158"/>
      <c r="J75" s="156"/>
      <c r="K75" s="157"/>
      <c r="L75" s="158"/>
      <c r="M75" s="156">
        <v>0.35462962962962963</v>
      </c>
      <c r="N75" s="157">
        <v>0.35467592592592595</v>
      </c>
      <c r="O75" s="158">
        <f t="shared" si="2"/>
        <v>4.6296296296322037E-5</v>
      </c>
      <c r="Z75" s="219"/>
      <c r="AA75" s="219"/>
      <c r="AB75" s="219"/>
      <c r="AD75" s="220"/>
      <c r="AG75" s="221"/>
      <c r="AH75" s="221"/>
      <c r="AI75" s="221"/>
    </row>
    <row r="76" spans="1:35" ht="21" customHeight="1">
      <c r="A76" s="156"/>
      <c r="B76" s="157"/>
      <c r="C76" s="158"/>
      <c r="D76" s="156"/>
      <c r="E76" s="157"/>
      <c r="F76" s="158"/>
      <c r="G76" s="156"/>
      <c r="H76" s="157"/>
      <c r="I76" s="158"/>
      <c r="J76" s="156"/>
      <c r="K76" s="157"/>
      <c r="L76" s="158"/>
      <c r="M76" s="156">
        <v>0.35600694444444447</v>
      </c>
      <c r="N76" s="157">
        <v>0.35626157407407405</v>
      </c>
      <c r="O76" s="158">
        <f t="shared" si="2"/>
        <v>2.5462962962957691E-4</v>
      </c>
      <c r="Z76" s="219"/>
      <c r="AA76" s="219"/>
      <c r="AB76" s="219"/>
      <c r="AD76" s="220"/>
      <c r="AG76" s="221"/>
      <c r="AH76" s="221"/>
      <c r="AI76" s="221"/>
    </row>
    <row r="77" spans="1:35" ht="21" customHeight="1">
      <c r="A77" s="156"/>
      <c r="B77" s="157"/>
      <c r="C77" s="158"/>
      <c r="D77" s="156"/>
      <c r="E77" s="157"/>
      <c r="F77" s="158"/>
      <c r="G77" s="156"/>
      <c r="H77" s="157"/>
      <c r="I77" s="158"/>
      <c r="J77" s="156"/>
      <c r="K77" s="157"/>
      <c r="L77" s="158"/>
      <c r="M77" s="156">
        <v>0.35833333333333334</v>
      </c>
      <c r="N77" s="157">
        <v>0.35841435185185189</v>
      </c>
      <c r="O77" s="158">
        <f t="shared" si="2"/>
        <v>8.1018518518549687E-5</v>
      </c>
      <c r="Z77" s="219"/>
      <c r="AA77" s="219"/>
      <c r="AB77" s="219"/>
      <c r="AD77" s="220"/>
      <c r="AG77" s="221"/>
      <c r="AH77" s="221"/>
      <c r="AI77" s="221"/>
    </row>
    <row r="78" spans="1:35" ht="21" customHeight="1">
      <c r="A78" s="156"/>
      <c r="B78" s="157"/>
      <c r="C78" s="158"/>
      <c r="D78" s="156"/>
      <c r="E78" s="157"/>
      <c r="F78" s="158"/>
      <c r="G78" s="156"/>
      <c r="H78" s="157"/>
      <c r="I78" s="158"/>
      <c r="J78" s="156"/>
      <c r="K78" s="157"/>
      <c r="L78" s="158"/>
      <c r="M78" s="156">
        <v>0.35931712962962964</v>
      </c>
      <c r="N78" s="157">
        <v>0.35940972222222217</v>
      </c>
      <c r="O78" s="158">
        <f t="shared" si="2"/>
        <v>9.2592592592533052E-5</v>
      </c>
      <c r="Z78" s="219"/>
      <c r="AA78" s="219"/>
      <c r="AB78" s="219"/>
      <c r="AD78" s="220"/>
      <c r="AG78" s="221"/>
      <c r="AH78" s="221"/>
      <c r="AI78" s="221"/>
    </row>
    <row r="79" spans="1:35" ht="21" customHeight="1">
      <c r="A79" s="156"/>
      <c r="B79" s="157"/>
      <c r="C79" s="158"/>
      <c r="D79" s="156"/>
      <c r="E79" s="157"/>
      <c r="F79" s="158"/>
      <c r="G79" s="156"/>
      <c r="H79" s="157"/>
      <c r="I79" s="158"/>
      <c r="J79" s="156"/>
      <c r="K79" s="157"/>
      <c r="L79" s="158"/>
      <c r="M79" s="156">
        <v>0.35949074074074078</v>
      </c>
      <c r="N79" s="157">
        <v>0.35964120370370373</v>
      </c>
      <c r="O79" s="158">
        <f t="shared" si="2"/>
        <v>1.5046296296294948E-4</v>
      </c>
      <c r="Z79" s="219"/>
      <c r="AA79" s="219"/>
      <c r="AB79" s="219"/>
      <c r="AD79" s="220"/>
      <c r="AG79" s="221"/>
      <c r="AH79" s="221"/>
      <c r="AI79" s="221"/>
    </row>
    <row r="80" spans="1:35" ht="21" customHeight="1">
      <c r="A80" s="156"/>
      <c r="B80" s="157"/>
      <c r="C80" s="158"/>
      <c r="D80" s="156"/>
      <c r="E80" s="157"/>
      <c r="F80" s="158"/>
      <c r="G80" s="156"/>
      <c r="H80" s="157"/>
      <c r="I80" s="158"/>
      <c r="J80" s="156"/>
      <c r="K80" s="157"/>
      <c r="L80" s="158"/>
      <c r="M80" s="156">
        <v>0.36072916666666671</v>
      </c>
      <c r="N80" s="157">
        <v>0.36092592592592593</v>
      </c>
      <c r="O80" s="158">
        <f t="shared" si="2"/>
        <v>1.96759259259216E-4</v>
      </c>
      <c r="Z80" s="219"/>
      <c r="AA80" s="219"/>
      <c r="AB80" s="219"/>
      <c r="AD80" s="220"/>
      <c r="AG80" s="221"/>
      <c r="AH80" s="221"/>
      <c r="AI80" s="221"/>
    </row>
    <row r="81" spans="1:35" ht="21" customHeight="1">
      <c r="A81" s="156"/>
      <c r="B81" s="157"/>
      <c r="C81" s="158"/>
      <c r="D81" s="156"/>
      <c r="E81" s="157"/>
      <c r="F81" s="158"/>
      <c r="G81" s="156"/>
      <c r="H81" s="157"/>
      <c r="I81" s="158"/>
      <c r="J81" s="156"/>
      <c r="K81" s="157"/>
      <c r="L81" s="158"/>
      <c r="M81" s="156">
        <v>0.36268518518518517</v>
      </c>
      <c r="N81" s="157">
        <v>0.36295138888888889</v>
      </c>
      <c r="O81" s="158">
        <f t="shared" si="2"/>
        <v>2.6620370370372681E-4</v>
      </c>
      <c r="Z81" s="219"/>
      <c r="AA81" s="219"/>
      <c r="AB81" s="219"/>
      <c r="AD81" s="220"/>
      <c r="AG81" s="221"/>
      <c r="AH81" s="221"/>
      <c r="AI81" s="221"/>
    </row>
    <row r="82" spans="1:35" ht="21" customHeight="1">
      <c r="A82" s="156"/>
      <c r="B82" s="157"/>
      <c r="C82" s="158"/>
      <c r="D82" s="156"/>
      <c r="E82" s="157"/>
      <c r="F82" s="158"/>
      <c r="G82" s="156"/>
      <c r="H82" s="157"/>
      <c r="I82" s="158"/>
      <c r="J82" s="156"/>
      <c r="K82" s="157"/>
      <c r="L82" s="158"/>
      <c r="M82" s="156">
        <v>0.36401620370370374</v>
      </c>
      <c r="N82" s="157">
        <v>0.36447916666666669</v>
      </c>
      <c r="O82" s="158">
        <f t="shared" si="2"/>
        <v>4.6296296296294281E-4</v>
      </c>
      <c r="Z82" s="219"/>
      <c r="AA82" s="219"/>
      <c r="AB82" s="219"/>
      <c r="AD82" s="220"/>
      <c r="AG82" s="221"/>
      <c r="AH82" s="221"/>
      <c r="AI82" s="221"/>
    </row>
    <row r="83" spans="1:35" ht="21" customHeight="1">
      <c r="A83" s="156"/>
      <c r="B83" s="157"/>
      <c r="C83" s="158"/>
      <c r="D83" s="156"/>
      <c r="E83" s="157"/>
      <c r="F83" s="158"/>
      <c r="G83" s="156"/>
      <c r="H83" s="157"/>
      <c r="I83" s="158"/>
      <c r="J83" s="156"/>
      <c r="K83" s="157"/>
      <c r="L83" s="158"/>
      <c r="M83" s="156">
        <v>0.36601851851851852</v>
      </c>
      <c r="N83" s="157">
        <v>0.36633101851851851</v>
      </c>
      <c r="O83" s="158">
        <f t="shared" si="2"/>
        <v>3.1249999999999334E-4</v>
      </c>
      <c r="Z83" s="219"/>
      <c r="AA83" s="219"/>
      <c r="AB83" s="219"/>
      <c r="AD83" s="220"/>
      <c r="AG83" s="221"/>
      <c r="AH83" s="221"/>
      <c r="AI83" s="221"/>
    </row>
    <row r="84" spans="1:35" ht="21" customHeight="1">
      <c r="A84" s="156"/>
      <c r="B84" s="157"/>
      <c r="C84" s="158"/>
      <c r="D84" s="156"/>
      <c r="E84" s="157"/>
      <c r="F84" s="158"/>
      <c r="G84" s="156"/>
      <c r="H84" s="157"/>
      <c r="I84" s="158"/>
      <c r="J84" s="156"/>
      <c r="K84" s="157"/>
      <c r="L84" s="158"/>
      <c r="M84" s="156">
        <v>0.36787037037037035</v>
      </c>
      <c r="N84" s="157">
        <v>0.36831018518518516</v>
      </c>
      <c r="O84" s="158">
        <f t="shared" si="2"/>
        <v>4.3981481481480955E-4</v>
      </c>
      <c r="Z84" s="219"/>
      <c r="AA84" s="219"/>
      <c r="AB84" s="219"/>
      <c r="AD84" s="220"/>
      <c r="AG84" s="221"/>
      <c r="AH84" s="221"/>
      <c r="AI84" s="221"/>
    </row>
    <row r="85" spans="1:35" ht="21" customHeight="1">
      <c r="A85" s="156"/>
      <c r="B85" s="157"/>
      <c r="C85" s="158"/>
      <c r="D85" s="156"/>
      <c r="E85" s="157"/>
      <c r="F85" s="158"/>
      <c r="G85" s="156"/>
      <c r="H85" s="157"/>
      <c r="I85" s="158"/>
      <c r="J85" s="156"/>
      <c r="K85" s="157"/>
      <c r="L85" s="158"/>
      <c r="M85" s="156">
        <v>0.36925925925925923</v>
      </c>
      <c r="N85" s="157">
        <v>0.36936342592592591</v>
      </c>
      <c r="O85" s="158">
        <f t="shared" si="2"/>
        <v>1.0416666666668295E-4</v>
      </c>
      <c r="Z85" s="219"/>
      <c r="AA85" s="219"/>
      <c r="AB85" s="219"/>
      <c r="AD85" s="220"/>
      <c r="AG85" s="221"/>
      <c r="AH85" s="221"/>
      <c r="AI85" s="221"/>
    </row>
    <row r="86" spans="1:35" ht="21" customHeight="1">
      <c r="A86" s="156"/>
      <c r="B86" s="157"/>
      <c r="C86" s="158"/>
      <c r="D86" s="156"/>
      <c r="E86" s="157"/>
      <c r="F86" s="158"/>
      <c r="G86" s="156"/>
      <c r="H86" s="157"/>
      <c r="I86" s="158"/>
      <c r="J86" s="156"/>
      <c r="K86" s="157"/>
      <c r="L86" s="158"/>
      <c r="M86" s="156">
        <v>0.36984953703703699</v>
      </c>
      <c r="N86" s="157">
        <v>0.37010416666666668</v>
      </c>
      <c r="O86" s="158">
        <f t="shared" si="2"/>
        <v>2.5462962962968794E-4</v>
      </c>
      <c r="Z86" s="219"/>
      <c r="AA86" s="219"/>
      <c r="AB86" s="219"/>
      <c r="AD86" s="220"/>
      <c r="AG86" s="221"/>
      <c r="AH86" s="221"/>
      <c r="AI86" s="221"/>
    </row>
    <row r="87" spans="1:35" ht="21" customHeight="1">
      <c r="A87" s="156"/>
      <c r="B87" s="157"/>
      <c r="C87" s="158"/>
      <c r="D87" s="156"/>
      <c r="E87" s="157"/>
      <c r="F87" s="158"/>
      <c r="G87" s="156"/>
      <c r="H87" s="157"/>
      <c r="I87" s="158"/>
      <c r="J87" s="156"/>
      <c r="K87" s="157"/>
      <c r="L87" s="158"/>
      <c r="M87" s="156">
        <v>0.37026620370370367</v>
      </c>
      <c r="N87" s="157">
        <v>0.37042824074074071</v>
      </c>
      <c r="O87" s="158">
        <f t="shared" si="2"/>
        <v>1.6203703703704386E-4</v>
      </c>
      <c r="Z87" s="219"/>
      <c r="AA87" s="219"/>
      <c r="AB87" s="219"/>
      <c r="AD87" s="220"/>
      <c r="AG87" s="221"/>
      <c r="AH87" s="221"/>
      <c r="AI87" s="221"/>
    </row>
    <row r="88" spans="1:35" ht="21" customHeight="1">
      <c r="A88" s="156"/>
      <c r="B88" s="157"/>
      <c r="C88" s="158"/>
      <c r="D88" s="156"/>
      <c r="E88" s="157"/>
      <c r="F88" s="158"/>
      <c r="G88" s="156"/>
      <c r="H88" s="157"/>
      <c r="I88" s="158"/>
      <c r="J88" s="156"/>
      <c r="K88" s="157"/>
      <c r="L88" s="158"/>
      <c r="M88" s="156">
        <v>0.37165509259259261</v>
      </c>
      <c r="N88" s="157">
        <v>0.37175925925925929</v>
      </c>
      <c r="O88" s="158">
        <f t="shared" si="2"/>
        <v>1.0416666666668295E-4</v>
      </c>
      <c r="Z88" s="219"/>
      <c r="AA88" s="219"/>
      <c r="AB88" s="219"/>
      <c r="AD88" s="220"/>
      <c r="AG88" s="221"/>
      <c r="AH88" s="221"/>
      <c r="AI88" s="221"/>
    </row>
    <row r="89" spans="1:35" ht="21" customHeight="1">
      <c r="A89" s="156"/>
      <c r="B89" s="157"/>
      <c r="C89" s="158"/>
      <c r="D89" s="156"/>
      <c r="E89" s="157"/>
      <c r="F89" s="158"/>
      <c r="G89" s="156"/>
      <c r="H89" s="157"/>
      <c r="I89" s="158"/>
      <c r="J89" s="156"/>
      <c r="K89" s="157"/>
      <c r="L89" s="158"/>
      <c r="M89" s="156">
        <v>0.3743055555555555</v>
      </c>
      <c r="N89" s="157">
        <v>0.37439814814814815</v>
      </c>
      <c r="O89" s="158">
        <f t="shared" si="2"/>
        <v>9.2592592592644074E-5</v>
      </c>
      <c r="Z89" s="219"/>
      <c r="AA89" s="219"/>
      <c r="AB89" s="219"/>
      <c r="AD89" s="220"/>
      <c r="AG89" s="221"/>
      <c r="AH89" s="221"/>
      <c r="AI89" s="221"/>
    </row>
    <row r="90" spans="1:35" ht="21" customHeight="1">
      <c r="A90" s="156"/>
      <c r="B90" s="157"/>
      <c r="C90" s="158"/>
      <c r="D90" s="156"/>
      <c r="E90" s="157"/>
      <c r="F90" s="158"/>
      <c r="G90" s="156"/>
      <c r="H90" s="157"/>
      <c r="I90" s="158"/>
      <c r="J90" s="156"/>
      <c r="K90" s="157"/>
      <c r="L90" s="158"/>
      <c r="M90" s="156">
        <v>0.37624999999999997</v>
      </c>
      <c r="N90" s="157">
        <v>0.3762962962962963</v>
      </c>
      <c r="O90" s="158">
        <f t="shared" si="2"/>
        <v>4.6296296296322037E-5</v>
      </c>
      <c r="Z90" s="219"/>
      <c r="AA90" s="219"/>
      <c r="AB90" s="219"/>
      <c r="AD90" s="220"/>
      <c r="AG90" s="221"/>
      <c r="AH90" s="221"/>
      <c r="AI90" s="221"/>
    </row>
    <row r="91" spans="1:35" ht="21" customHeight="1">
      <c r="A91" s="156"/>
      <c r="B91" s="157"/>
      <c r="C91" s="158"/>
      <c r="D91" s="156"/>
      <c r="E91" s="157"/>
      <c r="F91" s="158"/>
      <c r="G91" s="156"/>
      <c r="H91" s="157"/>
      <c r="I91" s="158"/>
      <c r="J91" s="156"/>
      <c r="K91" s="157"/>
      <c r="L91" s="158"/>
      <c r="M91" s="156">
        <v>0.37745370370370374</v>
      </c>
      <c r="N91" s="157">
        <v>0.37767361111111114</v>
      </c>
      <c r="O91" s="158">
        <f t="shared" si="2"/>
        <v>2.1990740740740478E-4</v>
      </c>
      <c r="Z91" s="219"/>
      <c r="AA91" s="219"/>
      <c r="AB91" s="219"/>
      <c r="AD91" s="220"/>
      <c r="AG91" s="221"/>
      <c r="AH91" s="221"/>
      <c r="AI91" s="221"/>
    </row>
    <row r="92" spans="1:35" ht="21" customHeight="1">
      <c r="A92" s="156"/>
      <c r="B92" s="157"/>
      <c r="C92" s="158"/>
      <c r="D92" s="156"/>
      <c r="E92" s="157"/>
      <c r="F92" s="158"/>
      <c r="G92" s="156"/>
      <c r="H92" s="157"/>
      <c r="I92" s="158"/>
      <c r="J92" s="156"/>
      <c r="K92" s="157"/>
      <c r="L92" s="158"/>
      <c r="M92" s="156">
        <v>0.38059027777777782</v>
      </c>
      <c r="N92" s="157">
        <v>0.38063657407407409</v>
      </c>
      <c r="O92" s="158">
        <f t="shared" si="2"/>
        <v>4.6296296296266526E-5</v>
      </c>
      <c r="Z92" s="219"/>
      <c r="AA92" s="219"/>
      <c r="AB92" s="219"/>
      <c r="AD92" s="220"/>
      <c r="AG92" s="221"/>
      <c r="AH92" s="221"/>
      <c r="AI92" s="221"/>
    </row>
    <row r="93" spans="1:35" ht="21" customHeight="1">
      <c r="A93" s="156"/>
      <c r="B93" s="157"/>
      <c r="C93" s="158"/>
      <c r="D93" s="156"/>
      <c r="E93" s="157"/>
      <c r="F93" s="158"/>
      <c r="G93" s="156"/>
      <c r="H93" s="157"/>
      <c r="I93" s="158"/>
      <c r="J93" s="156"/>
      <c r="K93" s="157"/>
      <c r="L93" s="158"/>
      <c r="M93" s="156">
        <v>0.38449074074074074</v>
      </c>
      <c r="N93" s="157">
        <v>0.3845601851851852</v>
      </c>
      <c r="O93" s="158">
        <f t="shared" si="2"/>
        <v>6.94444444444553E-5</v>
      </c>
      <c r="Z93" s="219"/>
      <c r="AA93" s="219"/>
      <c r="AB93" s="219"/>
      <c r="AD93" s="220"/>
      <c r="AG93" s="221"/>
      <c r="AH93" s="221"/>
      <c r="AI93" s="221"/>
    </row>
    <row r="94" spans="1:35" ht="21" customHeight="1">
      <c r="A94" s="156"/>
      <c r="B94" s="157"/>
      <c r="C94" s="158"/>
      <c r="D94" s="156"/>
      <c r="E94" s="157"/>
      <c r="F94" s="158"/>
      <c r="G94" s="156"/>
      <c r="H94" s="157"/>
      <c r="I94" s="158"/>
      <c r="J94" s="156"/>
      <c r="K94" s="157"/>
      <c r="L94" s="158"/>
      <c r="M94" s="156">
        <v>0.38471064814814815</v>
      </c>
      <c r="N94" s="157">
        <v>0.3850810185185185</v>
      </c>
      <c r="O94" s="158">
        <f t="shared" si="2"/>
        <v>3.7037037037035425E-4</v>
      </c>
      <c r="Z94" s="219"/>
      <c r="AA94" s="219"/>
      <c r="AB94" s="219"/>
      <c r="AD94" s="220"/>
      <c r="AG94" s="221"/>
      <c r="AH94" s="221"/>
      <c r="AI94" s="221"/>
    </row>
    <row r="95" spans="1:35" ht="21" customHeight="1">
      <c r="A95" s="156"/>
      <c r="B95" s="157"/>
      <c r="C95" s="158"/>
      <c r="D95" s="156"/>
      <c r="E95" s="157"/>
      <c r="F95" s="158"/>
      <c r="G95" s="156"/>
      <c r="H95" s="157"/>
      <c r="I95" s="158"/>
      <c r="J95" s="156"/>
      <c r="K95" s="157"/>
      <c r="L95" s="158"/>
      <c r="M95" s="156">
        <v>0.38658564814814816</v>
      </c>
      <c r="N95" s="157">
        <v>0.38673611111111111</v>
      </c>
      <c r="O95" s="158">
        <f t="shared" si="2"/>
        <v>1.5046296296294948E-4</v>
      </c>
      <c r="Z95" s="219"/>
      <c r="AA95" s="219"/>
      <c r="AB95" s="219"/>
      <c r="AD95" s="220"/>
      <c r="AG95" s="221"/>
      <c r="AH95" s="221"/>
      <c r="AI95" s="221"/>
    </row>
    <row r="96" spans="1:35" ht="21" customHeight="1">
      <c r="A96" s="156"/>
      <c r="B96" s="157"/>
      <c r="C96" s="158"/>
      <c r="D96" s="156"/>
      <c r="E96" s="157"/>
      <c r="F96" s="158"/>
      <c r="G96" s="156"/>
      <c r="H96" s="157"/>
      <c r="I96" s="158"/>
      <c r="J96" s="156"/>
      <c r="K96" s="157"/>
      <c r="L96" s="158"/>
      <c r="M96" s="156">
        <v>0.38730324074074068</v>
      </c>
      <c r="N96" s="157">
        <v>0.38798611111111114</v>
      </c>
      <c r="O96" s="158">
        <f t="shared" si="2"/>
        <v>6.8287037037045861E-4</v>
      </c>
      <c r="Z96" s="219"/>
      <c r="AA96" s="219"/>
      <c r="AB96" s="219"/>
      <c r="AD96" s="220"/>
      <c r="AG96" s="221"/>
      <c r="AH96" s="221"/>
      <c r="AI96" s="221"/>
    </row>
    <row r="97" spans="1:35" ht="21" customHeight="1">
      <c r="A97" s="156"/>
      <c r="B97" s="157"/>
      <c r="C97" s="158"/>
      <c r="D97" s="156"/>
      <c r="E97" s="157"/>
      <c r="F97" s="158"/>
      <c r="G97" s="156"/>
      <c r="H97" s="157"/>
      <c r="I97" s="158"/>
      <c r="J97" s="156"/>
      <c r="K97" s="157"/>
      <c r="L97" s="158"/>
      <c r="M97" s="156">
        <v>0.38815972222222223</v>
      </c>
      <c r="N97" s="157">
        <v>0.3885763888888889</v>
      </c>
      <c r="O97" s="158">
        <f t="shared" si="2"/>
        <v>4.1666666666667629E-4</v>
      </c>
      <c r="Z97" s="219"/>
      <c r="AA97" s="219"/>
      <c r="AB97" s="219"/>
      <c r="AD97" s="220"/>
      <c r="AG97" s="221"/>
      <c r="AH97" s="221"/>
      <c r="AI97" s="221"/>
    </row>
    <row r="98" spans="1:35" ht="21" customHeight="1">
      <c r="A98" s="156"/>
      <c r="B98" s="157"/>
      <c r="C98" s="158"/>
      <c r="D98" s="156"/>
      <c r="E98" s="157"/>
      <c r="F98" s="158"/>
      <c r="G98" s="156"/>
      <c r="H98" s="157"/>
      <c r="I98" s="158"/>
      <c r="J98" s="156"/>
      <c r="K98" s="157"/>
      <c r="L98" s="158"/>
      <c r="M98" s="156">
        <v>0.38900462962962962</v>
      </c>
      <c r="N98" s="157">
        <v>0.38912037037037034</v>
      </c>
      <c r="O98" s="158">
        <f t="shared" si="2"/>
        <v>1.1574074074072183E-4</v>
      </c>
      <c r="Z98" s="219"/>
      <c r="AA98" s="219"/>
      <c r="AB98" s="219"/>
      <c r="AD98" s="220"/>
      <c r="AG98" s="221"/>
      <c r="AH98" s="221"/>
      <c r="AI98" s="221"/>
    </row>
    <row r="99" spans="1:35" ht="21" customHeight="1">
      <c r="A99" s="156"/>
      <c r="B99" s="157"/>
      <c r="C99" s="158"/>
      <c r="D99" s="156"/>
      <c r="E99" s="157"/>
      <c r="F99" s="158"/>
      <c r="G99" s="156"/>
      <c r="H99" s="157"/>
      <c r="I99" s="158"/>
      <c r="J99" s="156"/>
      <c r="K99" s="157"/>
      <c r="L99" s="158"/>
      <c r="M99" s="156">
        <v>0.39004629629629628</v>
      </c>
      <c r="N99" s="157">
        <v>0.39020833333333332</v>
      </c>
      <c r="O99" s="158">
        <f t="shared" ref="O99:O100" si="3">N99-M99</f>
        <v>1.6203703703704386E-4</v>
      </c>
      <c r="Z99" s="219"/>
      <c r="AA99" s="219"/>
      <c r="AB99" s="219"/>
      <c r="AD99" s="220"/>
      <c r="AG99" s="221"/>
      <c r="AH99" s="221"/>
      <c r="AI99" s="221"/>
    </row>
    <row r="100" spans="1:35" ht="21" customHeight="1" thickBot="1">
      <c r="A100" s="156"/>
      <c r="B100" s="157"/>
      <c r="C100" s="158"/>
      <c r="D100" s="156"/>
      <c r="E100" s="157"/>
      <c r="F100" s="158"/>
      <c r="G100" s="156"/>
      <c r="H100" s="157"/>
      <c r="I100" s="158"/>
      <c r="J100" s="156"/>
      <c r="K100" s="157"/>
      <c r="L100" s="158"/>
      <c r="M100" s="156">
        <v>0.39166666666666666</v>
      </c>
      <c r="N100" s="157">
        <v>0.39178240740740744</v>
      </c>
      <c r="O100" s="158">
        <f t="shared" si="3"/>
        <v>1.1574074074077734E-4</v>
      </c>
      <c r="Z100" s="219"/>
      <c r="AA100" s="219"/>
      <c r="AB100" s="219"/>
      <c r="AD100" s="220"/>
      <c r="AG100" s="221"/>
      <c r="AH100" s="221"/>
      <c r="AI100" s="221"/>
    </row>
    <row r="101" spans="1:35" ht="23.25" customHeight="1" thickBot="1">
      <c r="A101" s="192" t="s">
        <v>98</v>
      </c>
      <c r="B101" s="193"/>
      <c r="C101" s="159">
        <f>AVERAGE(C16:C100)</f>
        <v>1.6067538126361119E-4</v>
      </c>
      <c r="D101" s="192" t="s">
        <v>98</v>
      </c>
      <c r="E101" s="193"/>
      <c r="F101" s="159">
        <v>0</v>
      </c>
      <c r="G101" s="192" t="s">
        <v>98</v>
      </c>
      <c r="H101" s="193"/>
      <c r="I101" s="159">
        <f>AVERAGE(I16:I100)</f>
        <v>3.356481481481504E-4</v>
      </c>
      <c r="J101" s="192" t="s">
        <v>98</v>
      </c>
      <c r="K101" s="193"/>
      <c r="L101" s="159">
        <v>0</v>
      </c>
      <c r="M101" s="192" t="s">
        <v>98</v>
      </c>
      <c r="N101" s="193"/>
      <c r="O101" s="159">
        <f>AVERAGE(O16:O100)</f>
        <v>2.3243464052288146E-4</v>
      </c>
      <c r="Z101" s="219"/>
      <c r="AA101" s="219"/>
      <c r="AB101" s="219"/>
      <c r="AD101" s="220"/>
      <c r="AG101" s="221"/>
      <c r="AH101" s="221"/>
      <c r="AI101" s="221"/>
    </row>
    <row r="102" spans="1:35" ht="23.25" customHeight="1" thickBot="1">
      <c r="A102" s="192" t="s">
        <v>99</v>
      </c>
      <c r="B102" s="193"/>
      <c r="C102" s="160">
        <f>MAX(C16:C100)</f>
        <v>5.7870370370372015E-4</v>
      </c>
      <c r="D102" s="192" t="s">
        <v>99</v>
      </c>
      <c r="E102" s="193"/>
      <c r="F102" s="160">
        <f>MAX(F16:F100)</f>
        <v>0</v>
      </c>
      <c r="G102" s="192" t="s">
        <v>99</v>
      </c>
      <c r="H102" s="193"/>
      <c r="I102" s="160">
        <f>MAX(I16:I100)</f>
        <v>6.4814814814817545E-4</v>
      </c>
      <c r="J102" s="192" t="s">
        <v>99</v>
      </c>
      <c r="K102" s="193"/>
      <c r="L102" s="160">
        <f>MAX(L16:L100)</f>
        <v>0</v>
      </c>
      <c r="M102" s="192" t="s">
        <v>99</v>
      </c>
      <c r="N102" s="193"/>
      <c r="O102" s="160">
        <f>MAX(O16:O100)</f>
        <v>1.0532407407407574E-3</v>
      </c>
      <c r="Z102" s="219"/>
      <c r="AA102" s="219"/>
      <c r="AB102" s="219"/>
      <c r="AD102" s="220"/>
      <c r="AG102" s="221"/>
      <c r="AH102" s="221"/>
      <c r="AI102" s="221"/>
    </row>
    <row r="103" spans="1:35" ht="24.9" customHeight="1"/>
    <row r="104" spans="1:35" ht="24.9" customHeight="1" thickBot="1">
      <c r="A104" s="134" t="s">
        <v>81</v>
      </c>
      <c r="F104" s="161"/>
      <c r="G104" s="162"/>
      <c r="H104" s="162"/>
      <c r="I104" s="162"/>
      <c r="J104" s="162"/>
      <c r="K104" s="162"/>
      <c r="L104" s="115"/>
      <c r="M104" s="162"/>
      <c r="N104" s="162"/>
      <c r="O104" s="162"/>
      <c r="Z104" s="219"/>
      <c r="AA104" s="219"/>
      <c r="AB104" s="219"/>
      <c r="AD104" s="220"/>
      <c r="AG104" s="221"/>
      <c r="AH104" s="221"/>
      <c r="AI104" s="221"/>
    </row>
    <row r="105" spans="1:35" ht="23.25" customHeight="1" thickBot="1">
      <c r="A105" s="189" t="s">
        <v>94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1"/>
      <c r="Z105" s="219"/>
      <c r="AA105" s="219"/>
      <c r="AB105" s="219"/>
      <c r="AD105" s="220"/>
      <c r="AG105" s="221"/>
      <c r="AH105" s="221"/>
      <c r="AI105" s="221"/>
    </row>
    <row r="106" spans="1:35" ht="23.25" customHeight="1" thickBot="1">
      <c r="A106" s="189">
        <v>1</v>
      </c>
      <c r="B106" s="190"/>
      <c r="C106" s="191"/>
      <c r="D106" s="189">
        <v>2</v>
      </c>
      <c r="E106" s="190"/>
      <c r="F106" s="191"/>
      <c r="G106" s="189">
        <v>3</v>
      </c>
      <c r="H106" s="190"/>
      <c r="I106" s="191"/>
      <c r="J106" s="189">
        <v>4</v>
      </c>
      <c r="K106" s="190"/>
      <c r="L106" s="191"/>
      <c r="M106" s="189">
        <v>5</v>
      </c>
      <c r="N106" s="190"/>
      <c r="O106" s="191"/>
      <c r="Z106" s="219"/>
      <c r="AA106" s="219"/>
      <c r="AB106" s="219"/>
      <c r="AD106" s="220"/>
      <c r="AG106" s="221"/>
      <c r="AH106" s="221"/>
      <c r="AI106" s="221"/>
    </row>
    <row r="107" spans="1:35" ht="59.25" customHeight="1" thickBot="1">
      <c r="A107" s="150" t="s">
        <v>95</v>
      </c>
      <c r="B107" s="151" t="s">
        <v>96</v>
      </c>
      <c r="C107" s="152" t="s">
        <v>97</v>
      </c>
      <c r="D107" s="150" t="s">
        <v>95</v>
      </c>
      <c r="E107" s="151" t="s">
        <v>96</v>
      </c>
      <c r="F107" s="152" t="s">
        <v>97</v>
      </c>
      <c r="G107" s="150" t="s">
        <v>95</v>
      </c>
      <c r="H107" s="151" t="s">
        <v>96</v>
      </c>
      <c r="I107" s="152" t="s">
        <v>97</v>
      </c>
      <c r="J107" s="150" t="s">
        <v>95</v>
      </c>
      <c r="K107" s="151" t="s">
        <v>96</v>
      </c>
      <c r="L107" s="152" t="s">
        <v>97</v>
      </c>
      <c r="M107" s="150" t="s">
        <v>95</v>
      </c>
      <c r="N107" s="151" t="s">
        <v>96</v>
      </c>
      <c r="O107" s="152" t="s">
        <v>97</v>
      </c>
      <c r="Z107" s="219"/>
      <c r="AA107" s="219"/>
      <c r="AB107" s="219"/>
      <c r="AD107" s="220"/>
      <c r="AG107" s="221"/>
      <c r="AH107" s="221"/>
      <c r="AI107" s="221"/>
    </row>
    <row r="108" spans="1:35" ht="21" customHeight="1">
      <c r="A108" s="153">
        <v>0.64744212962962966</v>
      </c>
      <c r="B108" s="154">
        <v>0.64748842592592593</v>
      </c>
      <c r="C108" s="155">
        <f t="shared" ref="C108:C169" si="4">B108-A108</f>
        <v>4.6296296296266526E-5</v>
      </c>
      <c r="D108" s="153"/>
      <c r="E108" s="154"/>
      <c r="F108" s="155"/>
      <c r="G108" s="153">
        <v>0.68380787037037039</v>
      </c>
      <c r="H108" s="154">
        <v>0.68445601851851856</v>
      </c>
      <c r="I108" s="155">
        <f t="shared" ref="I108" si="5">H108-G108</f>
        <v>6.4814814814817545E-4</v>
      </c>
      <c r="J108" s="153"/>
      <c r="K108" s="154"/>
      <c r="L108" s="155"/>
      <c r="M108" s="153">
        <v>0.64629629629629626</v>
      </c>
      <c r="N108" s="154">
        <v>0.64636574074074071</v>
      </c>
      <c r="O108" s="155">
        <f t="shared" ref="O108:O193" si="6">N108-M108</f>
        <v>6.94444444444553E-5</v>
      </c>
      <c r="Z108" s="219"/>
      <c r="AA108" s="219"/>
      <c r="AB108" s="219"/>
      <c r="AD108" s="220"/>
      <c r="AG108" s="221"/>
      <c r="AH108" s="221"/>
      <c r="AI108" s="221"/>
    </row>
    <row r="109" spans="1:35" ht="21" customHeight="1">
      <c r="A109" s="156">
        <v>0.64831018518518524</v>
      </c>
      <c r="B109" s="157">
        <v>0.64844907407407404</v>
      </c>
      <c r="C109" s="158">
        <f t="shared" si="4"/>
        <v>1.3888888888879958E-4</v>
      </c>
      <c r="D109" s="156"/>
      <c r="E109" s="157"/>
      <c r="F109" s="158"/>
      <c r="G109" s="156"/>
      <c r="H109" s="157"/>
      <c r="I109" s="158"/>
      <c r="J109" s="156"/>
      <c r="K109" s="157"/>
      <c r="L109" s="158"/>
      <c r="M109" s="156">
        <v>0.64899305555555553</v>
      </c>
      <c r="N109" s="157">
        <v>0.64922453703703698</v>
      </c>
      <c r="O109" s="158">
        <f t="shared" si="6"/>
        <v>2.3148148148144365E-4</v>
      </c>
      <c r="Z109" s="219"/>
      <c r="AA109" s="219"/>
      <c r="AB109" s="219"/>
      <c r="AD109" s="220"/>
      <c r="AG109" s="221"/>
      <c r="AH109" s="221"/>
      <c r="AI109" s="221"/>
    </row>
    <row r="110" spans="1:35" ht="21" customHeight="1">
      <c r="A110" s="156">
        <v>0.64906249999999999</v>
      </c>
      <c r="B110" s="157">
        <v>0.64916666666666667</v>
      </c>
      <c r="C110" s="158">
        <f t="shared" si="4"/>
        <v>1.0416666666668295E-4</v>
      </c>
      <c r="D110" s="156"/>
      <c r="E110" s="157"/>
      <c r="F110" s="158"/>
      <c r="G110" s="156"/>
      <c r="H110" s="157"/>
      <c r="I110" s="158"/>
      <c r="J110" s="156"/>
      <c r="K110" s="157"/>
      <c r="L110" s="158"/>
      <c r="M110" s="156">
        <v>0.6508680555555556</v>
      </c>
      <c r="N110" s="157">
        <v>0.65090277777777772</v>
      </c>
      <c r="O110" s="158">
        <f t="shared" si="6"/>
        <v>3.4722222222116628E-5</v>
      </c>
      <c r="Z110" s="219"/>
      <c r="AA110" s="219"/>
      <c r="AB110" s="219"/>
      <c r="AD110" s="220"/>
      <c r="AG110" s="221"/>
      <c r="AH110" s="221"/>
      <c r="AI110" s="221"/>
    </row>
    <row r="111" spans="1:35" ht="21" customHeight="1">
      <c r="A111" s="156">
        <v>0.65042824074074079</v>
      </c>
      <c r="B111" s="157">
        <v>0.6506481481481482</v>
      </c>
      <c r="C111" s="158">
        <f t="shared" si="4"/>
        <v>2.1990740740740478E-4</v>
      </c>
      <c r="D111" s="156"/>
      <c r="E111" s="157"/>
      <c r="F111" s="158"/>
      <c r="G111" s="156"/>
      <c r="H111" s="157"/>
      <c r="I111" s="158"/>
      <c r="J111" s="156"/>
      <c r="K111" s="157"/>
      <c r="L111" s="158"/>
      <c r="M111" s="156">
        <v>0.65150462962962963</v>
      </c>
      <c r="N111" s="157">
        <v>0.65175925925925926</v>
      </c>
      <c r="O111" s="158">
        <f t="shared" si="6"/>
        <v>2.5462962962963243E-4</v>
      </c>
      <c r="Z111" s="219"/>
      <c r="AA111" s="219"/>
      <c r="AB111" s="219"/>
      <c r="AD111" s="220"/>
      <c r="AG111" s="221"/>
      <c r="AH111" s="221"/>
      <c r="AI111" s="221"/>
    </row>
    <row r="112" spans="1:35" ht="21" customHeight="1">
      <c r="A112" s="156">
        <v>0.65083333333333326</v>
      </c>
      <c r="B112" s="157">
        <v>0.65085648148148145</v>
      </c>
      <c r="C112" s="158">
        <f t="shared" si="4"/>
        <v>2.3148148148188774E-5</v>
      </c>
      <c r="D112" s="156"/>
      <c r="E112" s="157"/>
      <c r="F112" s="158"/>
      <c r="G112" s="156"/>
      <c r="H112" s="157"/>
      <c r="I112" s="158"/>
      <c r="J112" s="156"/>
      <c r="K112" s="157"/>
      <c r="L112" s="158"/>
      <c r="M112" s="156">
        <v>0.65288194444444447</v>
      </c>
      <c r="N112" s="157">
        <v>0.65306712962962965</v>
      </c>
      <c r="O112" s="158">
        <f t="shared" si="6"/>
        <v>1.8518518518517713E-4</v>
      </c>
      <c r="Z112" s="219"/>
      <c r="AA112" s="219"/>
      <c r="AB112" s="219"/>
      <c r="AD112" s="220"/>
      <c r="AG112" s="221"/>
      <c r="AH112" s="221"/>
      <c r="AI112" s="221"/>
    </row>
    <row r="113" spans="1:35" ht="21" customHeight="1">
      <c r="A113" s="156">
        <v>0.65145833333333336</v>
      </c>
      <c r="B113" s="157">
        <v>0.65158564814814812</v>
      </c>
      <c r="C113" s="158">
        <f t="shared" si="4"/>
        <v>1.273148148147607E-4</v>
      </c>
      <c r="D113" s="156"/>
      <c r="E113" s="157"/>
      <c r="F113" s="158"/>
      <c r="G113" s="156"/>
      <c r="H113" s="157"/>
      <c r="I113" s="158"/>
      <c r="J113" s="156"/>
      <c r="K113" s="157"/>
      <c r="L113" s="158"/>
      <c r="M113" s="156">
        <v>0.65356481481481488</v>
      </c>
      <c r="N113" s="157">
        <v>0.65366898148148145</v>
      </c>
      <c r="O113" s="158">
        <f t="shared" si="6"/>
        <v>1.0416666666657193E-4</v>
      </c>
      <c r="Z113" s="219"/>
      <c r="AA113" s="219"/>
      <c r="AB113" s="219"/>
      <c r="AD113" s="220"/>
      <c r="AG113" s="221"/>
      <c r="AH113" s="221"/>
      <c r="AI113" s="221"/>
    </row>
    <row r="114" spans="1:35" ht="21" customHeight="1">
      <c r="A114" s="156">
        <v>0.6522337962962963</v>
      </c>
      <c r="B114" s="157">
        <v>0.65226851851851853</v>
      </c>
      <c r="C114" s="158">
        <f t="shared" si="4"/>
        <v>3.472222222222765E-5</v>
      </c>
      <c r="D114" s="156"/>
      <c r="E114" s="157"/>
      <c r="F114" s="158"/>
      <c r="G114" s="156"/>
      <c r="H114" s="157"/>
      <c r="I114" s="158"/>
      <c r="J114" s="156"/>
      <c r="K114" s="157"/>
      <c r="L114" s="158"/>
      <c r="M114" s="156">
        <v>0.65502314814814822</v>
      </c>
      <c r="N114" s="157">
        <v>0.65525462962962966</v>
      </c>
      <c r="O114" s="158">
        <f t="shared" si="6"/>
        <v>2.3148148148144365E-4</v>
      </c>
      <c r="Z114" s="219"/>
      <c r="AA114" s="219"/>
      <c r="AB114" s="219"/>
      <c r="AD114" s="220"/>
      <c r="AG114" s="221"/>
      <c r="AH114" s="221"/>
      <c r="AI114" s="221"/>
    </row>
    <row r="115" spans="1:35" ht="21" customHeight="1">
      <c r="A115" s="156">
        <v>0.65627314814814819</v>
      </c>
      <c r="B115" s="157">
        <v>0.65640046296296295</v>
      </c>
      <c r="C115" s="158">
        <f t="shared" si="4"/>
        <v>1.273148148147607E-4</v>
      </c>
      <c r="D115" s="156"/>
      <c r="E115" s="157"/>
      <c r="F115" s="158"/>
      <c r="G115" s="156"/>
      <c r="H115" s="157"/>
      <c r="I115" s="158"/>
      <c r="J115" s="156"/>
      <c r="K115" s="157"/>
      <c r="L115" s="158"/>
      <c r="M115" s="156">
        <v>0.65640046296296295</v>
      </c>
      <c r="N115" s="157">
        <v>0.6564699074074074</v>
      </c>
      <c r="O115" s="158">
        <f t="shared" si="6"/>
        <v>6.94444444444553E-5</v>
      </c>
      <c r="Z115" s="219"/>
      <c r="AA115" s="219"/>
      <c r="AB115" s="219"/>
      <c r="AD115" s="220"/>
      <c r="AG115" s="221"/>
      <c r="AH115" s="221"/>
      <c r="AI115" s="221"/>
    </row>
    <row r="116" spans="1:35" ht="21" customHeight="1">
      <c r="A116" s="156">
        <v>0.66538194444444443</v>
      </c>
      <c r="B116" s="157">
        <v>0.66547453703703707</v>
      </c>
      <c r="C116" s="158">
        <f t="shared" si="4"/>
        <v>9.2592592592644074E-5</v>
      </c>
      <c r="D116" s="156"/>
      <c r="E116" s="157"/>
      <c r="F116" s="158"/>
      <c r="G116" s="156"/>
      <c r="H116" s="157"/>
      <c r="I116" s="158"/>
      <c r="J116" s="156"/>
      <c r="K116" s="157"/>
      <c r="L116" s="158"/>
      <c r="M116" s="156">
        <v>0.65653935185185186</v>
      </c>
      <c r="N116" s="157">
        <v>0.65672453703703704</v>
      </c>
      <c r="O116" s="158">
        <f t="shared" si="6"/>
        <v>1.8518518518517713E-4</v>
      </c>
      <c r="Z116" s="219"/>
      <c r="AA116" s="219"/>
      <c r="AB116" s="219"/>
      <c r="AD116" s="220"/>
      <c r="AG116" s="221"/>
      <c r="AH116" s="221"/>
      <c r="AI116" s="221"/>
    </row>
    <row r="117" spans="1:35" ht="21" customHeight="1">
      <c r="A117" s="156">
        <v>0.66605324074074079</v>
      </c>
      <c r="B117" s="157">
        <v>0.66616898148148151</v>
      </c>
      <c r="C117" s="158">
        <f t="shared" si="4"/>
        <v>1.1574074074072183E-4</v>
      </c>
      <c r="D117" s="156"/>
      <c r="E117" s="157"/>
      <c r="F117" s="158"/>
      <c r="G117" s="156"/>
      <c r="H117" s="157"/>
      <c r="I117" s="158"/>
      <c r="J117" s="156"/>
      <c r="K117" s="157"/>
      <c r="L117" s="158"/>
      <c r="M117" s="156">
        <v>0.65844907407407405</v>
      </c>
      <c r="N117" s="157">
        <v>0.65856481481481477</v>
      </c>
      <c r="O117" s="158">
        <f t="shared" si="6"/>
        <v>1.1574074074072183E-4</v>
      </c>
      <c r="Z117" s="219"/>
      <c r="AA117" s="219"/>
      <c r="AB117" s="219"/>
      <c r="AD117" s="220"/>
      <c r="AG117" s="221"/>
      <c r="AH117" s="221"/>
      <c r="AI117" s="221"/>
    </row>
    <row r="118" spans="1:35" ht="21" customHeight="1">
      <c r="A118" s="156">
        <v>0.66749999999999998</v>
      </c>
      <c r="B118" s="157">
        <v>0.66763888888888889</v>
      </c>
      <c r="C118" s="158">
        <f t="shared" si="4"/>
        <v>1.388888888889106E-4</v>
      </c>
      <c r="D118" s="156"/>
      <c r="E118" s="157"/>
      <c r="F118" s="158"/>
      <c r="G118" s="156"/>
      <c r="H118" s="157"/>
      <c r="I118" s="158"/>
      <c r="J118" s="156"/>
      <c r="K118" s="157"/>
      <c r="L118" s="158"/>
      <c r="M118" s="156">
        <v>0.65954861111111118</v>
      </c>
      <c r="N118" s="157">
        <v>0.65969907407407413</v>
      </c>
      <c r="O118" s="158">
        <f t="shared" si="6"/>
        <v>1.5046296296294948E-4</v>
      </c>
      <c r="Z118" s="219"/>
      <c r="AA118" s="219"/>
      <c r="AB118" s="219"/>
      <c r="AD118" s="220"/>
      <c r="AG118" s="221"/>
      <c r="AH118" s="221"/>
      <c r="AI118" s="221"/>
    </row>
    <row r="119" spans="1:35" ht="21" customHeight="1">
      <c r="A119" s="156">
        <v>0.66768518518518516</v>
      </c>
      <c r="B119" s="157">
        <v>0.66781250000000003</v>
      </c>
      <c r="C119" s="158">
        <f t="shared" si="4"/>
        <v>1.2731481481487172E-4</v>
      </c>
      <c r="D119" s="156"/>
      <c r="E119" s="157"/>
      <c r="F119" s="158"/>
      <c r="G119" s="156"/>
      <c r="H119" s="157"/>
      <c r="I119" s="158"/>
      <c r="J119" s="156"/>
      <c r="K119" s="157"/>
      <c r="L119" s="158"/>
      <c r="M119" s="156">
        <v>0.66123842592592597</v>
      </c>
      <c r="N119" s="157">
        <v>0.66143518518518518</v>
      </c>
      <c r="O119" s="158">
        <f t="shared" si="6"/>
        <v>1.96759259259216E-4</v>
      </c>
      <c r="Z119" s="219"/>
      <c r="AA119" s="219"/>
      <c r="AB119" s="219"/>
      <c r="AD119" s="220"/>
      <c r="AG119" s="221"/>
      <c r="AH119" s="221"/>
      <c r="AI119" s="221"/>
    </row>
    <row r="120" spans="1:35" ht="21" customHeight="1">
      <c r="A120" s="156">
        <v>0.66822916666666676</v>
      </c>
      <c r="B120" s="157">
        <v>0.66828703703703696</v>
      </c>
      <c r="C120" s="158">
        <f t="shared" si="4"/>
        <v>5.7870370370194379E-5</v>
      </c>
      <c r="D120" s="156"/>
      <c r="E120" s="157"/>
      <c r="F120" s="158"/>
      <c r="G120" s="156"/>
      <c r="H120" s="157"/>
      <c r="I120" s="158"/>
      <c r="J120" s="156"/>
      <c r="K120" s="157"/>
      <c r="L120" s="158"/>
      <c r="M120" s="156">
        <v>0.66253472222222221</v>
      </c>
      <c r="N120" s="157">
        <v>0.66263888888888889</v>
      </c>
      <c r="O120" s="158">
        <f t="shared" si="6"/>
        <v>1.0416666666668295E-4</v>
      </c>
      <c r="Z120" s="219"/>
      <c r="AA120" s="219"/>
      <c r="AB120" s="219"/>
      <c r="AD120" s="220"/>
      <c r="AG120" s="221"/>
      <c r="AH120" s="221"/>
      <c r="AI120" s="221"/>
    </row>
    <row r="121" spans="1:35" ht="21" customHeight="1">
      <c r="A121" s="156">
        <v>0.67246527777777787</v>
      </c>
      <c r="B121" s="157">
        <v>0.67253472222222221</v>
      </c>
      <c r="C121" s="158">
        <f t="shared" si="4"/>
        <v>6.9444444444344278E-5</v>
      </c>
      <c r="D121" s="156"/>
      <c r="E121" s="157"/>
      <c r="F121" s="158"/>
      <c r="G121" s="156"/>
      <c r="H121" s="157"/>
      <c r="I121" s="158"/>
      <c r="J121" s="156"/>
      <c r="K121" s="157"/>
      <c r="L121" s="158"/>
      <c r="M121" s="156">
        <v>0.66425925925925922</v>
      </c>
      <c r="N121" s="157">
        <v>0.66438657407407409</v>
      </c>
      <c r="O121" s="158">
        <f t="shared" si="6"/>
        <v>1.2731481481487172E-4</v>
      </c>
      <c r="Z121" s="219"/>
      <c r="AA121" s="219"/>
      <c r="AB121" s="219"/>
      <c r="AD121" s="220"/>
      <c r="AG121" s="221"/>
      <c r="AH121" s="221"/>
      <c r="AI121" s="221"/>
    </row>
    <row r="122" spans="1:35" ht="21" customHeight="1">
      <c r="A122" s="156">
        <v>0.67440972222222229</v>
      </c>
      <c r="B122" s="157">
        <v>0.67445601851851855</v>
      </c>
      <c r="C122" s="158">
        <f t="shared" si="4"/>
        <v>4.6296296296266526E-5</v>
      </c>
      <c r="D122" s="156"/>
      <c r="E122" s="157"/>
      <c r="F122" s="158"/>
      <c r="G122" s="156"/>
      <c r="H122" s="157"/>
      <c r="I122" s="158"/>
      <c r="J122" s="156"/>
      <c r="K122" s="157"/>
      <c r="L122" s="158"/>
      <c r="M122" s="156">
        <v>0.66609953703703706</v>
      </c>
      <c r="N122" s="157">
        <v>0.66635416666666669</v>
      </c>
      <c r="O122" s="158">
        <f t="shared" si="6"/>
        <v>2.5462962962963243E-4</v>
      </c>
      <c r="Z122" s="219"/>
      <c r="AA122" s="219"/>
      <c r="AB122" s="219"/>
      <c r="AD122" s="220"/>
      <c r="AG122" s="221"/>
      <c r="AH122" s="221"/>
      <c r="AI122" s="221"/>
    </row>
    <row r="123" spans="1:35" ht="21" customHeight="1">
      <c r="A123" s="156">
        <v>0.67730324074074078</v>
      </c>
      <c r="B123" s="157">
        <v>0.67756944444444445</v>
      </c>
      <c r="C123" s="158">
        <f t="shared" si="4"/>
        <v>2.662037037036713E-4</v>
      </c>
      <c r="D123" s="156"/>
      <c r="E123" s="157"/>
      <c r="F123" s="158"/>
      <c r="G123" s="156"/>
      <c r="H123" s="157"/>
      <c r="I123" s="158"/>
      <c r="J123" s="156"/>
      <c r="K123" s="157"/>
      <c r="L123" s="158"/>
      <c r="M123" s="156">
        <v>0.66775462962962961</v>
      </c>
      <c r="N123" s="157">
        <v>0.66781250000000003</v>
      </c>
      <c r="O123" s="158">
        <f t="shared" si="6"/>
        <v>5.7870370370416424E-5</v>
      </c>
      <c r="Z123" s="219"/>
      <c r="AA123" s="219"/>
      <c r="AB123" s="219"/>
      <c r="AD123" s="220"/>
      <c r="AG123" s="221"/>
      <c r="AH123" s="221"/>
      <c r="AI123" s="221"/>
    </row>
    <row r="124" spans="1:35" ht="21" customHeight="1">
      <c r="A124" s="156">
        <v>0.67925925925925934</v>
      </c>
      <c r="B124" s="157">
        <v>0.67935185185185187</v>
      </c>
      <c r="C124" s="158">
        <f t="shared" si="4"/>
        <v>9.2592592592533052E-5</v>
      </c>
      <c r="D124" s="156"/>
      <c r="E124" s="157"/>
      <c r="F124" s="158"/>
      <c r="G124" s="156"/>
      <c r="H124" s="157"/>
      <c r="I124" s="158"/>
      <c r="J124" s="156"/>
      <c r="K124" s="157"/>
      <c r="L124" s="158"/>
      <c r="M124" s="156">
        <v>0.67069444444444448</v>
      </c>
      <c r="N124" s="157">
        <v>0.67083333333333339</v>
      </c>
      <c r="O124" s="158">
        <f t="shared" si="6"/>
        <v>1.388888888889106E-4</v>
      </c>
      <c r="Z124" s="219"/>
      <c r="AA124" s="219"/>
      <c r="AB124" s="219"/>
      <c r="AD124" s="220"/>
      <c r="AG124" s="221"/>
      <c r="AH124" s="221"/>
      <c r="AI124" s="221"/>
    </row>
    <row r="125" spans="1:35" ht="21" customHeight="1">
      <c r="A125" s="156">
        <v>0.68032407407407414</v>
      </c>
      <c r="B125" s="157">
        <v>0.6803703703703704</v>
      </c>
      <c r="C125" s="158">
        <f t="shared" si="4"/>
        <v>4.6296296296266526E-5</v>
      </c>
      <c r="D125" s="156"/>
      <c r="E125" s="157"/>
      <c r="F125" s="158"/>
      <c r="G125" s="156"/>
      <c r="H125" s="157"/>
      <c r="I125" s="158"/>
      <c r="J125" s="156"/>
      <c r="K125" s="157"/>
      <c r="L125" s="158"/>
      <c r="M125" s="156">
        <v>0.67162037037037037</v>
      </c>
      <c r="N125" s="157">
        <v>0.67181712962962958</v>
      </c>
      <c r="O125" s="158">
        <f t="shared" si="6"/>
        <v>1.96759259259216E-4</v>
      </c>
      <c r="Z125" s="219"/>
      <c r="AA125" s="219"/>
      <c r="AB125" s="219"/>
      <c r="AD125" s="220"/>
      <c r="AG125" s="221"/>
      <c r="AH125" s="221"/>
      <c r="AI125" s="221"/>
    </row>
    <row r="126" spans="1:35" ht="21" customHeight="1">
      <c r="A126" s="156">
        <v>0.68115740740740749</v>
      </c>
      <c r="B126" s="157">
        <v>0.68152777777777773</v>
      </c>
      <c r="C126" s="158">
        <f t="shared" si="4"/>
        <v>3.7037037037024323E-4</v>
      </c>
      <c r="D126" s="156"/>
      <c r="E126" s="157"/>
      <c r="F126" s="158"/>
      <c r="G126" s="156"/>
      <c r="H126" s="157"/>
      <c r="I126" s="158"/>
      <c r="J126" s="156"/>
      <c r="K126" s="157"/>
      <c r="L126" s="158"/>
      <c r="M126" s="156">
        <v>0.6724768518518518</v>
      </c>
      <c r="N126" s="157">
        <v>0.67297453703703702</v>
      </c>
      <c r="O126" s="158">
        <f t="shared" si="6"/>
        <v>4.9768518518522598E-4</v>
      </c>
      <c r="Z126" s="219"/>
      <c r="AA126" s="219"/>
      <c r="AB126" s="219"/>
      <c r="AD126" s="220"/>
      <c r="AG126" s="221"/>
      <c r="AH126" s="221"/>
      <c r="AI126" s="221"/>
    </row>
    <row r="127" spans="1:35" ht="21" customHeight="1">
      <c r="A127" s="156">
        <v>0.68450231481481483</v>
      </c>
      <c r="B127" s="157">
        <v>0.68481481481481488</v>
      </c>
      <c r="C127" s="158">
        <f t="shared" si="4"/>
        <v>3.1250000000004885E-4</v>
      </c>
      <c r="D127" s="156"/>
      <c r="E127" s="157"/>
      <c r="F127" s="158"/>
      <c r="G127" s="156"/>
      <c r="H127" s="157"/>
      <c r="I127" s="158"/>
      <c r="J127" s="156"/>
      <c r="K127" s="157"/>
      <c r="L127" s="158"/>
      <c r="M127" s="156">
        <v>0.67524305555555564</v>
      </c>
      <c r="N127" s="157">
        <v>0.67545138888888889</v>
      </c>
      <c r="O127" s="158">
        <f t="shared" si="6"/>
        <v>2.0833333333325488E-4</v>
      </c>
      <c r="Z127" s="219"/>
      <c r="AA127" s="219"/>
      <c r="AB127" s="219"/>
      <c r="AD127" s="220"/>
      <c r="AG127" s="221"/>
      <c r="AH127" s="221"/>
      <c r="AI127" s="221"/>
    </row>
    <row r="128" spans="1:35" ht="21" customHeight="1">
      <c r="A128" s="156">
        <v>0.68520833333333331</v>
      </c>
      <c r="B128" s="157">
        <v>0.68543981481481486</v>
      </c>
      <c r="C128" s="158">
        <f t="shared" si="4"/>
        <v>2.3148148148155467E-4</v>
      </c>
      <c r="D128" s="156"/>
      <c r="E128" s="157"/>
      <c r="F128" s="158"/>
      <c r="G128" s="156"/>
      <c r="H128" s="157"/>
      <c r="I128" s="158"/>
      <c r="J128" s="156"/>
      <c r="K128" s="157"/>
      <c r="L128" s="158"/>
      <c r="M128" s="156">
        <v>0.67611111111111111</v>
      </c>
      <c r="N128" s="157">
        <v>0.67615740740740737</v>
      </c>
      <c r="O128" s="158">
        <f t="shared" si="6"/>
        <v>4.6296296296266526E-5</v>
      </c>
      <c r="Z128" s="219"/>
      <c r="AA128" s="219"/>
      <c r="AB128" s="219"/>
      <c r="AD128" s="220"/>
      <c r="AG128" s="221"/>
      <c r="AH128" s="221"/>
      <c r="AI128" s="221"/>
    </row>
    <row r="129" spans="1:35" ht="21" customHeight="1">
      <c r="A129" s="156">
        <v>0.68555555555555558</v>
      </c>
      <c r="B129" s="157">
        <v>0.685613425925926</v>
      </c>
      <c r="C129" s="158">
        <f t="shared" si="4"/>
        <v>5.7870370370416424E-5</v>
      </c>
      <c r="D129" s="156"/>
      <c r="E129" s="157"/>
      <c r="F129" s="158"/>
      <c r="G129" s="156"/>
      <c r="H129" s="157"/>
      <c r="I129" s="158"/>
      <c r="J129" s="156"/>
      <c r="K129" s="157"/>
      <c r="L129" s="158"/>
      <c r="M129" s="156">
        <v>0.67628472222222225</v>
      </c>
      <c r="N129" s="157">
        <v>0.67631944444444436</v>
      </c>
      <c r="O129" s="158">
        <f t="shared" si="6"/>
        <v>3.4722222222116628E-5</v>
      </c>
      <c r="Z129" s="219"/>
      <c r="AA129" s="219"/>
      <c r="AB129" s="219"/>
      <c r="AD129" s="220"/>
      <c r="AG129" s="221"/>
      <c r="AH129" s="221"/>
      <c r="AI129" s="221"/>
    </row>
    <row r="130" spans="1:35" ht="21" customHeight="1">
      <c r="A130" s="156">
        <v>0.68600694444444443</v>
      </c>
      <c r="B130" s="157">
        <v>0.68606481481481485</v>
      </c>
      <c r="C130" s="158">
        <f t="shared" si="4"/>
        <v>5.7870370370416424E-5</v>
      </c>
      <c r="D130" s="156"/>
      <c r="E130" s="157"/>
      <c r="F130" s="158"/>
      <c r="G130" s="156"/>
      <c r="H130" s="157"/>
      <c r="I130" s="158"/>
      <c r="J130" s="156"/>
      <c r="K130" s="157"/>
      <c r="L130" s="158"/>
      <c r="M130" s="156">
        <v>0.67694444444444446</v>
      </c>
      <c r="N130" s="157">
        <v>0.67759259259259252</v>
      </c>
      <c r="O130" s="158">
        <f t="shared" si="6"/>
        <v>6.4814814814806443E-4</v>
      </c>
      <c r="Z130" s="219"/>
      <c r="AA130" s="219"/>
      <c r="AB130" s="219"/>
      <c r="AD130" s="220"/>
      <c r="AG130" s="221"/>
      <c r="AH130" s="221"/>
      <c r="AI130" s="221"/>
    </row>
    <row r="131" spans="1:35" ht="21" customHeight="1">
      <c r="A131" s="156">
        <v>0.6868981481481482</v>
      </c>
      <c r="B131" s="157">
        <v>0.68740740740740736</v>
      </c>
      <c r="C131" s="158">
        <f t="shared" si="4"/>
        <v>5.0925925925915383E-4</v>
      </c>
      <c r="D131" s="156"/>
      <c r="E131" s="157"/>
      <c r="F131" s="158"/>
      <c r="G131" s="156"/>
      <c r="H131" s="157"/>
      <c r="I131" s="158"/>
      <c r="J131" s="156"/>
      <c r="K131" s="157"/>
      <c r="L131" s="158"/>
      <c r="M131" s="156">
        <v>0.67841435185185184</v>
      </c>
      <c r="N131" s="157">
        <v>0.67858796296296298</v>
      </c>
      <c r="O131" s="158">
        <f t="shared" si="6"/>
        <v>1.7361111111113825E-4</v>
      </c>
      <c r="Z131" s="219"/>
      <c r="AA131" s="219"/>
      <c r="AB131" s="219"/>
      <c r="AD131" s="220"/>
      <c r="AG131" s="221"/>
      <c r="AH131" s="221"/>
      <c r="AI131" s="221"/>
    </row>
    <row r="132" spans="1:35" ht="21" customHeight="1">
      <c r="A132" s="156">
        <v>0.69222222222222218</v>
      </c>
      <c r="B132" s="157">
        <v>0.6922800925925926</v>
      </c>
      <c r="C132" s="158">
        <f t="shared" si="4"/>
        <v>5.7870370370416424E-5</v>
      </c>
      <c r="D132" s="156"/>
      <c r="E132" s="157"/>
      <c r="F132" s="158"/>
      <c r="G132" s="156"/>
      <c r="H132" s="157"/>
      <c r="I132" s="158"/>
      <c r="J132" s="156"/>
      <c r="K132" s="157"/>
      <c r="L132" s="158"/>
      <c r="M132" s="156">
        <v>0.679224537037037</v>
      </c>
      <c r="N132" s="157">
        <v>0.67935185185185187</v>
      </c>
      <c r="O132" s="158">
        <f t="shared" si="6"/>
        <v>1.2731481481487172E-4</v>
      </c>
      <c r="Z132" s="219"/>
      <c r="AA132" s="219"/>
      <c r="AB132" s="219"/>
      <c r="AD132" s="220"/>
      <c r="AG132" s="221"/>
      <c r="AH132" s="221"/>
      <c r="AI132" s="221"/>
    </row>
    <row r="133" spans="1:35" ht="21" customHeight="1">
      <c r="A133" s="156">
        <v>0.6931018518518518</v>
      </c>
      <c r="B133" s="157">
        <v>0.69335648148148143</v>
      </c>
      <c r="C133" s="158">
        <f t="shared" si="4"/>
        <v>2.5462962962963243E-4</v>
      </c>
      <c r="D133" s="156"/>
      <c r="E133" s="157"/>
      <c r="F133" s="158"/>
      <c r="G133" s="156"/>
      <c r="H133" s="157"/>
      <c r="I133" s="158"/>
      <c r="J133" s="156"/>
      <c r="K133" s="157"/>
      <c r="L133" s="158"/>
      <c r="M133" s="156">
        <v>0.67960648148148151</v>
      </c>
      <c r="N133" s="157">
        <v>0.67967592592592585</v>
      </c>
      <c r="O133" s="158">
        <f t="shared" si="6"/>
        <v>6.9444444444344278E-5</v>
      </c>
      <c r="Z133" s="219"/>
      <c r="AA133" s="219"/>
      <c r="AB133" s="219"/>
      <c r="AD133" s="220"/>
      <c r="AG133" s="221"/>
      <c r="AH133" s="221"/>
      <c r="AI133" s="221"/>
    </row>
    <row r="134" spans="1:35" ht="21" customHeight="1">
      <c r="A134" s="156">
        <v>0.69381944444444443</v>
      </c>
      <c r="B134" s="157">
        <v>0.69390046296296293</v>
      </c>
      <c r="C134" s="158">
        <f t="shared" si="4"/>
        <v>8.1018518518494176E-5</v>
      </c>
      <c r="D134" s="156"/>
      <c r="E134" s="157"/>
      <c r="F134" s="158"/>
      <c r="G134" s="156"/>
      <c r="H134" s="157"/>
      <c r="I134" s="158"/>
      <c r="J134" s="156"/>
      <c r="K134" s="157"/>
      <c r="L134" s="158"/>
      <c r="M134" s="156">
        <v>0.68030092592592595</v>
      </c>
      <c r="N134" s="157">
        <v>0.68043981481481486</v>
      </c>
      <c r="O134" s="158">
        <f t="shared" si="6"/>
        <v>1.388888888889106E-4</v>
      </c>
      <c r="Z134" s="219"/>
      <c r="AA134" s="219"/>
      <c r="AB134" s="219"/>
      <c r="AD134" s="220"/>
      <c r="AG134" s="221"/>
      <c r="AH134" s="221"/>
      <c r="AI134" s="221"/>
    </row>
    <row r="135" spans="1:35" ht="21" customHeight="1">
      <c r="A135" s="156">
        <v>0.69559027777777782</v>
      </c>
      <c r="B135" s="157">
        <v>0.695775462962963</v>
      </c>
      <c r="C135" s="158">
        <f t="shared" si="4"/>
        <v>1.8518518518517713E-4</v>
      </c>
      <c r="D135" s="156"/>
      <c r="E135" s="157"/>
      <c r="F135" s="158"/>
      <c r="G135" s="156"/>
      <c r="H135" s="157"/>
      <c r="I135" s="158"/>
      <c r="J135" s="156"/>
      <c r="K135" s="157"/>
      <c r="L135" s="158"/>
      <c r="M135" s="156">
        <v>0.68150462962962965</v>
      </c>
      <c r="N135" s="157">
        <v>0.68162037037037038</v>
      </c>
      <c r="O135" s="158">
        <f t="shared" si="6"/>
        <v>1.1574074074072183E-4</v>
      </c>
      <c r="Z135" s="219"/>
      <c r="AA135" s="219"/>
      <c r="AB135" s="219"/>
      <c r="AD135" s="220"/>
      <c r="AG135" s="221"/>
      <c r="AH135" s="221"/>
      <c r="AI135" s="221"/>
    </row>
    <row r="136" spans="1:35" ht="21" customHeight="1">
      <c r="A136" s="156">
        <v>0.69653935185185178</v>
      </c>
      <c r="B136" s="157">
        <v>0.6965972222222222</v>
      </c>
      <c r="C136" s="158">
        <f t="shared" si="4"/>
        <v>5.7870370370416424E-5</v>
      </c>
      <c r="D136" s="156"/>
      <c r="E136" s="157"/>
      <c r="F136" s="158"/>
      <c r="G136" s="156"/>
      <c r="H136" s="157"/>
      <c r="I136" s="158"/>
      <c r="J136" s="156"/>
      <c r="K136" s="157"/>
      <c r="L136" s="158"/>
      <c r="M136" s="156">
        <v>0.68291666666666673</v>
      </c>
      <c r="N136" s="157">
        <v>0.68297453703703714</v>
      </c>
      <c r="O136" s="158">
        <f t="shared" si="6"/>
        <v>5.7870370370416424E-5</v>
      </c>
      <c r="Z136" s="219"/>
      <c r="AA136" s="219"/>
      <c r="AB136" s="219"/>
      <c r="AD136" s="220"/>
      <c r="AG136" s="221"/>
      <c r="AH136" s="221"/>
      <c r="AI136" s="221"/>
    </row>
    <row r="137" spans="1:35" ht="21" customHeight="1">
      <c r="A137" s="156">
        <v>0.6987268518518519</v>
      </c>
      <c r="B137" s="157">
        <v>0.69918981481481479</v>
      </c>
      <c r="C137" s="158">
        <f t="shared" si="4"/>
        <v>4.629629629628873E-4</v>
      </c>
      <c r="D137" s="156"/>
      <c r="E137" s="157"/>
      <c r="F137" s="158"/>
      <c r="G137" s="156"/>
      <c r="H137" s="157"/>
      <c r="I137" s="158"/>
      <c r="J137" s="156"/>
      <c r="K137" s="157"/>
      <c r="L137" s="158"/>
      <c r="M137" s="156">
        <v>0.685613425925926</v>
      </c>
      <c r="N137" s="157">
        <v>0.68574074074074076</v>
      </c>
      <c r="O137" s="158">
        <f t="shared" si="6"/>
        <v>1.273148148147607E-4</v>
      </c>
      <c r="Z137" s="219"/>
      <c r="AA137" s="219"/>
      <c r="AB137" s="219"/>
      <c r="AD137" s="220"/>
      <c r="AG137" s="221"/>
      <c r="AH137" s="221"/>
      <c r="AI137" s="221"/>
    </row>
    <row r="138" spans="1:35" ht="21" customHeight="1">
      <c r="A138" s="156">
        <v>0.69943287037037039</v>
      </c>
      <c r="B138" s="157">
        <v>0.69956018518518526</v>
      </c>
      <c r="C138" s="158">
        <f t="shared" si="4"/>
        <v>1.2731481481487172E-4</v>
      </c>
      <c r="D138" s="156"/>
      <c r="E138" s="157"/>
      <c r="F138" s="158"/>
      <c r="G138" s="156"/>
      <c r="H138" s="157"/>
      <c r="I138" s="158"/>
      <c r="J138" s="156"/>
      <c r="K138" s="157"/>
      <c r="L138" s="158"/>
      <c r="M138" s="156">
        <v>0.68704861111111104</v>
      </c>
      <c r="N138" s="157">
        <v>0.68762731481481476</v>
      </c>
      <c r="O138" s="158">
        <f t="shared" si="6"/>
        <v>5.7870370370372015E-4</v>
      </c>
      <c r="Z138" s="219"/>
      <c r="AA138" s="219"/>
      <c r="AB138" s="219"/>
      <c r="AD138" s="220"/>
      <c r="AG138" s="221"/>
      <c r="AH138" s="221"/>
      <c r="AI138" s="221"/>
    </row>
    <row r="139" spans="1:35" ht="21" customHeight="1">
      <c r="A139" s="156">
        <v>0.70259259259259255</v>
      </c>
      <c r="B139" s="157">
        <v>0.70277777777777783</v>
      </c>
      <c r="C139" s="158">
        <f t="shared" si="4"/>
        <v>1.8518518518528815E-4</v>
      </c>
      <c r="D139" s="156"/>
      <c r="E139" s="157"/>
      <c r="F139" s="158"/>
      <c r="G139" s="156"/>
      <c r="H139" s="157"/>
      <c r="I139" s="158"/>
      <c r="J139" s="156"/>
      <c r="K139" s="157"/>
      <c r="L139" s="158"/>
      <c r="M139" s="156">
        <v>0.68909722222222225</v>
      </c>
      <c r="N139" s="157">
        <v>0.68946759259259249</v>
      </c>
      <c r="O139" s="158">
        <f t="shared" si="6"/>
        <v>3.7037037037024323E-4</v>
      </c>
      <c r="Z139" s="219"/>
      <c r="AA139" s="219"/>
      <c r="AB139" s="219"/>
      <c r="AD139" s="220"/>
      <c r="AG139" s="221"/>
      <c r="AH139" s="221"/>
      <c r="AI139" s="221"/>
    </row>
    <row r="140" spans="1:35" ht="21" customHeight="1">
      <c r="A140" s="156">
        <v>0.70354166666666673</v>
      </c>
      <c r="B140" s="157">
        <v>0.70378472222222221</v>
      </c>
      <c r="C140" s="158">
        <f t="shared" si="4"/>
        <v>2.4305555555548253E-4</v>
      </c>
      <c r="D140" s="156"/>
      <c r="E140" s="157"/>
      <c r="F140" s="158"/>
      <c r="G140" s="156"/>
      <c r="H140" s="157"/>
      <c r="I140" s="158"/>
      <c r="J140" s="156"/>
      <c r="K140" s="157"/>
      <c r="L140" s="158"/>
      <c r="M140" s="156">
        <v>0.69131944444444438</v>
      </c>
      <c r="N140" s="157">
        <v>0.69145833333333329</v>
      </c>
      <c r="O140" s="158">
        <f t="shared" si="6"/>
        <v>1.388888888889106E-4</v>
      </c>
      <c r="Z140" s="219"/>
      <c r="AA140" s="219"/>
      <c r="AB140" s="219"/>
      <c r="AD140" s="220"/>
      <c r="AG140" s="221"/>
      <c r="AH140" s="221"/>
      <c r="AI140" s="221"/>
    </row>
    <row r="141" spans="1:35" ht="21" customHeight="1">
      <c r="A141" s="156">
        <v>0.70436342592592593</v>
      </c>
      <c r="B141" s="157">
        <v>0.7044097222222222</v>
      </c>
      <c r="C141" s="158">
        <f t="shared" si="4"/>
        <v>4.6296296296266526E-5</v>
      </c>
      <c r="D141" s="156"/>
      <c r="E141" s="157"/>
      <c r="F141" s="158"/>
      <c r="G141" s="156"/>
      <c r="H141" s="157"/>
      <c r="I141" s="158"/>
      <c r="J141" s="156"/>
      <c r="K141" s="157"/>
      <c r="L141" s="158"/>
      <c r="M141" s="156">
        <v>0.69166666666666676</v>
      </c>
      <c r="N141" s="157">
        <v>0.69174768518518526</v>
      </c>
      <c r="O141" s="158">
        <f t="shared" si="6"/>
        <v>8.1018518518494176E-5</v>
      </c>
      <c r="Z141" s="219"/>
      <c r="AA141" s="219"/>
      <c r="AB141" s="219"/>
      <c r="AD141" s="220"/>
      <c r="AG141" s="221"/>
      <c r="AH141" s="221"/>
      <c r="AI141" s="221"/>
    </row>
    <row r="142" spans="1:35" ht="21" customHeight="1">
      <c r="A142" s="156">
        <v>0.70620370370370367</v>
      </c>
      <c r="B142" s="157">
        <v>0.70629629629629631</v>
      </c>
      <c r="C142" s="158">
        <f t="shared" si="4"/>
        <v>9.2592592592644074E-5</v>
      </c>
      <c r="D142" s="156"/>
      <c r="E142" s="157"/>
      <c r="F142" s="158"/>
      <c r="G142" s="156"/>
      <c r="H142" s="157"/>
      <c r="I142" s="158"/>
      <c r="J142" s="156"/>
      <c r="K142" s="157"/>
      <c r="L142" s="158"/>
      <c r="M142" s="156">
        <v>0.69217592592592592</v>
      </c>
      <c r="N142" s="157">
        <v>0.69236111111111109</v>
      </c>
      <c r="O142" s="158">
        <f t="shared" si="6"/>
        <v>1.8518518518517713E-4</v>
      </c>
      <c r="Z142" s="219"/>
      <c r="AA142" s="219"/>
      <c r="AB142" s="219"/>
      <c r="AD142" s="220"/>
      <c r="AG142" s="221"/>
      <c r="AH142" s="221"/>
      <c r="AI142" s="221"/>
    </row>
    <row r="143" spans="1:35" ht="21" customHeight="1">
      <c r="A143" s="156">
        <v>0.70864583333333331</v>
      </c>
      <c r="B143" s="157">
        <v>0.7087500000000001</v>
      </c>
      <c r="C143" s="158">
        <f t="shared" si="4"/>
        <v>1.0416666666679397E-4</v>
      </c>
      <c r="D143" s="156"/>
      <c r="E143" s="157"/>
      <c r="F143" s="158"/>
      <c r="G143" s="156"/>
      <c r="H143" s="157"/>
      <c r="I143" s="158"/>
      <c r="J143" s="156"/>
      <c r="K143" s="157"/>
      <c r="L143" s="158"/>
      <c r="M143" s="156">
        <v>0.69349537037037035</v>
      </c>
      <c r="N143" s="157">
        <v>0.69410879629629629</v>
      </c>
      <c r="O143" s="158">
        <f t="shared" si="6"/>
        <v>6.134259259259478E-4</v>
      </c>
      <c r="Z143" s="219"/>
      <c r="AA143" s="219"/>
      <c r="AB143" s="219"/>
      <c r="AD143" s="220"/>
      <c r="AG143" s="221"/>
      <c r="AH143" s="221"/>
      <c r="AI143" s="221"/>
    </row>
    <row r="144" spans="1:35" ht="21" customHeight="1">
      <c r="A144" s="156">
        <v>0.71202546296296287</v>
      </c>
      <c r="B144" s="157">
        <v>0.71215277777777775</v>
      </c>
      <c r="C144" s="158">
        <f t="shared" si="4"/>
        <v>1.2731481481487172E-4</v>
      </c>
      <c r="D144" s="156"/>
      <c r="E144" s="157"/>
      <c r="F144" s="158"/>
      <c r="G144" s="156"/>
      <c r="H144" s="157"/>
      <c r="I144" s="158"/>
      <c r="J144" s="156"/>
      <c r="K144" s="157"/>
      <c r="L144" s="158"/>
      <c r="M144" s="156">
        <v>0.69452546296296302</v>
      </c>
      <c r="N144" s="157">
        <v>0.69513888888888886</v>
      </c>
      <c r="O144" s="158">
        <f t="shared" si="6"/>
        <v>6.1342592592583678E-4</v>
      </c>
      <c r="Z144" s="219"/>
      <c r="AA144" s="219"/>
      <c r="AB144" s="219"/>
      <c r="AD144" s="220"/>
      <c r="AG144" s="221"/>
      <c r="AH144" s="221"/>
      <c r="AI144" s="221"/>
    </row>
    <row r="145" spans="1:35" ht="21" customHeight="1">
      <c r="A145" s="156">
        <v>0.71226851851851858</v>
      </c>
      <c r="B145" s="157">
        <v>0.7123032407407407</v>
      </c>
      <c r="C145" s="158">
        <f t="shared" si="4"/>
        <v>3.4722222222116628E-5</v>
      </c>
      <c r="D145" s="156"/>
      <c r="E145" s="157"/>
      <c r="F145" s="158"/>
      <c r="G145" s="156"/>
      <c r="H145" s="157"/>
      <c r="I145" s="158"/>
      <c r="J145" s="156"/>
      <c r="K145" s="157"/>
      <c r="L145" s="158"/>
      <c r="M145" s="156">
        <v>0.69570601851851854</v>
      </c>
      <c r="N145" s="157">
        <v>0.69578703703703704</v>
      </c>
      <c r="O145" s="158">
        <f t="shared" si="6"/>
        <v>8.1018518518494176E-5</v>
      </c>
      <c r="Z145" s="219"/>
      <c r="AA145" s="219"/>
      <c r="AB145" s="219"/>
      <c r="AD145" s="220"/>
      <c r="AG145" s="221"/>
      <c r="AH145" s="221"/>
      <c r="AI145" s="221"/>
    </row>
    <row r="146" spans="1:35" ht="21" customHeight="1">
      <c r="A146" s="156">
        <v>0.71300925925925929</v>
      </c>
      <c r="B146" s="157">
        <v>0.71317129629629628</v>
      </c>
      <c r="C146" s="158">
        <f t="shared" si="4"/>
        <v>1.6203703703698835E-4</v>
      </c>
      <c r="D146" s="156"/>
      <c r="E146" s="157"/>
      <c r="F146" s="158"/>
      <c r="G146" s="156"/>
      <c r="H146" s="157"/>
      <c r="I146" s="158"/>
      <c r="J146" s="156"/>
      <c r="K146" s="157"/>
      <c r="L146" s="158"/>
      <c r="M146" s="156">
        <v>0.69658564814814816</v>
      </c>
      <c r="N146" s="157">
        <v>0.69688657407407406</v>
      </c>
      <c r="O146" s="158">
        <f t="shared" si="6"/>
        <v>3.0092592592589895E-4</v>
      </c>
      <c r="Z146" s="219"/>
      <c r="AA146" s="219"/>
      <c r="AB146" s="219"/>
      <c r="AD146" s="220"/>
      <c r="AG146" s="221"/>
      <c r="AH146" s="221"/>
      <c r="AI146" s="221"/>
    </row>
    <row r="147" spans="1:35" ht="21" customHeight="1">
      <c r="A147" s="156">
        <v>0.71517361111111111</v>
      </c>
      <c r="B147" s="157">
        <v>0.71530092592592587</v>
      </c>
      <c r="C147" s="158">
        <f t="shared" si="4"/>
        <v>1.273148148147607E-4</v>
      </c>
      <c r="D147" s="156"/>
      <c r="E147" s="157"/>
      <c r="F147" s="158"/>
      <c r="G147" s="156"/>
      <c r="H147" s="157"/>
      <c r="I147" s="158"/>
      <c r="J147" s="156"/>
      <c r="K147" s="157"/>
      <c r="L147" s="158"/>
      <c r="M147" s="156">
        <v>0.69851851851851843</v>
      </c>
      <c r="N147" s="157">
        <v>0.69918981481481479</v>
      </c>
      <c r="O147" s="158">
        <f t="shared" si="6"/>
        <v>6.7129629629636423E-4</v>
      </c>
      <c r="Z147" s="219"/>
      <c r="AA147" s="219"/>
      <c r="AB147" s="219"/>
      <c r="AD147" s="220"/>
      <c r="AG147" s="221"/>
      <c r="AH147" s="221"/>
      <c r="AI147" s="221"/>
    </row>
    <row r="148" spans="1:35" ht="21" customHeight="1">
      <c r="A148" s="156">
        <v>0.71604166666666658</v>
      </c>
      <c r="B148" s="157">
        <v>0.71642361111111119</v>
      </c>
      <c r="C148" s="158">
        <f t="shared" si="4"/>
        <v>3.8194444444461517E-4</v>
      </c>
      <c r="D148" s="156"/>
      <c r="E148" s="157"/>
      <c r="F148" s="158"/>
      <c r="G148" s="156"/>
      <c r="H148" s="157"/>
      <c r="I148" s="158"/>
      <c r="J148" s="156"/>
      <c r="K148" s="157"/>
      <c r="L148" s="158"/>
      <c r="M148" s="156">
        <v>0.69982638888888893</v>
      </c>
      <c r="N148" s="157">
        <v>0.69991898148148157</v>
      </c>
      <c r="O148" s="158">
        <f t="shared" si="6"/>
        <v>9.2592592592644074E-5</v>
      </c>
      <c r="Z148" s="219"/>
      <c r="AA148" s="219"/>
      <c r="AB148" s="219"/>
      <c r="AD148" s="220"/>
      <c r="AG148" s="221"/>
      <c r="AH148" s="221"/>
      <c r="AI148" s="221"/>
    </row>
    <row r="149" spans="1:35" ht="21" customHeight="1">
      <c r="A149" s="156">
        <v>0.71785879629629623</v>
      </c>
      <c r="B149" s="157">
        <v>0.71793981481481473</v>
      </c>
      <c r="C149" s="158">
        <f t="shared" si="4"/>
        <v>8.1018518518494176E-5</v>
      </c>
      <c r="D149" s="156"/>
      <c r="E149" s="157"/>
      <c r="F149" s="158"/>
      <c r="G149" s="156"/>
      <c r="H149" s="157"/>
      <c r="I149" s="158"/>
      <c r="J149" s="156"/>
      <c r="K149" s="157"/>
      <c r="L149" s="158"/>
      <c r="M149" s="156">
        <v>0.70096064814814818</v>
      </c>
      <c r="N149" s="157">
        <v>0.70138888888888884</v>
      </c>
      <c r="O149" s="158">
        <f t="shared" si="6"/>
        <v>4.2824074074065965E-4</v>
      </c>
      <c r="Z149" s="219"/>
      <c r="AA149" s="219"/>
      <c r="AB149" s="219"/>
      <c r="AD149" s="220"/>
      <c r="AG149" s="221"/>
      <c r="AH149" s="221"/>
      <c r="AI149" s="221"/>
    </row>
    <row r="150" spans="1:35" ht="21" customHeight="1">
      <c r="A150" s="156">
        <v>0.72131944444444451</v>
      </c>
      <c r="B150" s="157">
        <v>0.72170138888888891</v>
      </c>
      <c r="C150" s="158">
        <f t="shared" si="4"/>
        <v>3.8194444444439313E-4</v>
      </c>
      <c r="D150" s="156"/>
      <c r="E150" s="157"/>
      <c r="F150" s="158"/>
      <c r="G150" s="156"/>
      <c r="H150" s="157"/>
      <c r="I150" s="158"/>
      <c r="J150" s="156"/>
      <c r="K150" s="157"/>
      <c r="L150" s="158"/>
      <c r="M150" s="156">
        <v>0.70216435185185189</v>
      </c>
      <c r="N150" s="157">
        <v>0.7029050925925926</v>
      </c>
      <c r="O150" s="158">
        <f t="shared" si="6"/>
        <v>7.407407407407085E-4</v>
      </c>
      <c r="Z150" s="219"/>
      <c r="AA150" s="219"/>
      <c r="AB150" s="219"/>
      <c r="AD150" s="220"/>
      <c r="AG150" s="221"/>
      <c r="AH150" s="221"/>
      <c r="AI150" s="221"/>
    </row>
    <row r="151" spans="1:35" ht="21" customHeight="1">
      <c r="A151" s="156">
        <v>0.72245370370370365</v>
      </c>
      <c r="B151" s="157">
        <v>0.72269675925925936</v>
      </c>
      <c r="C151" s="158">
        <f t="shared" si="4"/>
        <v>2.4305555555570457E-4</v>
      </c>
      <c r="D151" s="156"/>
      <c r="E151" s="157"/>
      <c r="F151" s="158"/>
      <c r="G151" s="156"/>
      <c r="H151" s="157"/>
      <c r="I151" s="158"/>
      <c r="J151" s="156"/>
      <c r="K151" s="157"/>
      <c r="L151" s="158"/>
      <c r="M151" s="156">
        <v>0.70357638888888896</v>
      </c>
      <c r="N151" s="157">
        <v>0.70374999999999999</v>
      </c>
      <c r="O151" s="158">
        <f t="shared" si="6"/>
        <v>1.7361111111102723E-4</v>
      </c>
      <c r="Z151" s="219"/>
      <c r="AA151" s="219"/>
      <c r="AB151" s="219"/>
      <c r="AD151" s="220"/>
      <c r="AG151" s="221"/>
      <c r="AH151" s="221"/>
      <c r="AI151" s="221"/>
    </row>
    <row r="152" spans="1:35" ht="21" customHeight="1">
      <c r="A152" s="156">
        <v>0.72800925925925919</v>
      </c>
      <c r="B152" s="157">
        <v>0.72806712962962961</v>
      </c>
      <c r="C152" s="158">
        <f t="shared" si="4"/>
        <v>5.7870370370416424E-5</v>
      </c>
      <c r="D152" s="156"/>
      <c r="E152" s="157"/>
      <c r="F152" s="158"/>
      <c r="G152" s="156"/>
      <c r="H152" s="157"/>
      <c r="I152" s="158"/>
      <c r="J152" s="156"/>
      <c r="K152" s="157"/>
      <c r="L152" s="158"/>
      <c r="M152" s="156">
        <v>0.7058564814814815</v>
      </c>
      <c r="N152" s="157">
        <v>0.7063194444444445</v>
      </c>
      <c r="O152" s="158">
        <f t="shared" si="6"/>
        <v>4.6296296296299833E-4</v>
      </c>
      <c r="Z152" s="219"/>
      <c r="AA152" s="219"/>
      <c r="AB152" s="219"/>
      <c r="AD152" s="220"/>
      <c r="AG152" s="221"/>
      <c r="AH152" s="221"/>
      <c r="AI152" s="221"/>
    </row>
    <row r="153" spans="1:35" ht="21" customHeight="1">
      <c r="A153" s="156">
        <v>0.72812500000000002</v>
      </c>
      <c r="B153" s="157">
        <v>0.72820601851851852</v>
      </c>
      <c r="C153" s="158">
        <f t="shared" si="4"/>
        <v>8.1018518518494176E-5</v>
      </c>
      <c r="D153" s="156"/>
      <c r="E153" s="157"/>
      <c r="F153" s="158"/>
      <c r="G153" s="156"/>
      <c r="H153" s="157"/>
      <c r="I153" s="158"/>
      <c r="J153" s="156"/>
      <c r="K153" s="157"/>
      <c r="L153" s="158"/>
      <c r="M153" s="156">
        <v>0.70696759259259256</v>
      </c>
      <c r="N153" s="157">
        <v>0.7075231481481481</v>
      </c>
      <c r="O153" s="158">
        <f t="shared" si="6"/>
        <v>5.5555555555553138E-4</v>
      </c>
      <c r="Z153" s="219"/>
      <c r="AA153" s="219"/>
      <c r="AB153" s="219"/>
      <c r="AD153" s="220"/>
      <c r="AG153" s="221"/>
      <c r="AH153" s="221"/>
      <c r="AI153" s="221"/>
    </row>
    <row r="154" spans="1:35" ht="21" customHeight="1">
      <c r="A154" s="156">
        <v>0.72841435185185188</v>
      </c>
      <c r="B154" s="157">
        <v>0.72846064814814815</v>
      </c>
      <c r="C154" s="158">
        <f t="shared" si="4"/>
        <v>4.6296296296266526E-5</v>
      </c>
      <c r="D154" s="156"/>
      <c r="E154" s="157"/>
      <c r="F154" s="158"/>
      <c r="G154" s="156"/>
      <c r="H154" s="157"/>
      <c r="I154" s="158"/>
      <c r="J154" s="156"/>
      <c r="K154" s="157"/>
      <c r="L154" s="158"/>
      <c r="M154" s="156">
        <v>0.70759259259259266</v>
      </c>
      <c r="N154" s="157">
        <v>0.70809027777777767</v>
      </c>
      <c r="O154" s="158">
        <f t="shared" si="6"/>
        <v>4.9768518518500393E-4</v>
      </c>
      <c r="Z154" s="219"/>
      <c r="AA154" s="219"/>
      <c r="AB154" s="219"/>
      <c r="AD154" s="220"/>
      <c r="AG154" s="221"/>
      <c r="AH154" s="221"/>
      <c r="AI154" s="221"/>
    </row>
    <row r="155" spans="1:35" ht="21" customHeight="1">
      <c r="A155" s="156">
        <v>0.7289699074074073</v>
      </c>
      <c r="B155" s="157">
        <v>0.72908564814814814</v>
      </c>
      <c r="C155" s="158">
        <f t="shared" si="4"/>
        <v>1.1574074074083285E-4</v>
      </c>
      <c r="D155" s="156"/>
      <c r="E155" s="157"/>
      <c r="F155" s="158"/>
      <c r="G155" s="156"/>
      <c r="H155" s="157"/>
      <c r="I155" s="158"/>
      <c r="J155" s="156"/>
      <c r="K155" s="157"/>
      <c r="L155" s="158"/>
      <c r="M155" s="156">
        <v>0.70857638888888885</v>
      </c>
      <c r="N155" s="157">
        <v>0.70887731481481486</v>
      </c>
      <c r="O155" s="158">
        <f t="shared" si="6"/>
        <v>3.0092592592600997E-4</v>
      </c>
      <c r="Z155" s="219"/>
      <c r="AA155" s="219"/>
      <c r="AB155" s="219"/>
      <c r="AD155" s="220"/>
      <c r="AG155" s="221"/>
      <c r="AH155" s="221"/>
      <c r="AI155" s="221"/>
    </row>
    <row r="156" spans="1:35" ht="21" customHeight="1">
      <c r="A156" s="156">
        <v>0.73075231481481484</v>
      </c>
      <c r="B156" s="157">
        <v>0.73091435185185183</v>
      </c>
      <c r="C156" s="158">
        <f t="shared" si="4"/>
        <v>1.6203703703698835E-4</v>
      </c>
      <c r="D156" s="156"/>
      <c r="E156" s="157"/>
      <c r="F156" s="158"/>
      <c r="G156" s="156"/>
      <c r="H156" s="157"/>
      <c r="I156" s="158"/>
      <c r="J156" s="156"/>
      <c r="K156" s="157"/>
      <c r="L156" s="158"/>
      <c r="M156" s="156">
        <v>0.71012731481481473</v>
      </c>
      <c r="N156" s="157">
        <v>0.71016203703703706</v>
      </c>
      <c r="O156" s="158">
        <f t="shared" si="6"/>
        <v>3.4722222222338672E-5</v>
      </c>
      <c r="Z156" s="219"/>
      <c r="AA156" s="219"/>
      <c r="AB156" s="219"/>
      <c r="AD156" s="220"/>
      <c r="AG156" s="221"/>
      <c r="AH156" s="221"/>
      <c r="AI156" s="221"/>
    </row>
    <row r="157" spans="1:35" ht="21" customHeight="1">
      <c r="A157" s="156">
        <v>0.73233796296296294</v>
      </c>
      <c r="B157" s="157">
        <v>0.73266203703703703</v>
      </c>
      <c r="C157" s="158">
        <f t="shared" si="4"/>
        <v>3.2407407407408773E-4</v>
      </c>
      <c r="D157" s="156"/>
      <c r="E157" s="157"/>
      <c r="F157" s="158"/>
      <c r="G157" s="156"/>
      <c r="H157" s="157"/>
      <c r="I157" s="158"/>
      <c r="J157" s="156"/>
      <c r="K157" s="157"/>
      <c r="L157" s="158"/>
      <c r="M157" s="156">
        <v>0.71049768518518519</v>
      </c>
      <c r="N157" s="157">
        <v>0.71067129629629633</v>
      </c>
      <c r="O157" s="158">
        <f t="shared" si="6"/>
        <v>1.7361111111113825E-4</v>
      </c>
      <c r="Z157" s="219"/>
      <c r="AA157" s="219"/>
      <c r="AB157" s="219"/>
      <c r="AD157" s="220"/>
      <c r="AG157" s="221"/>
      <c r="AH157" s="221"/>
      <c r="AI157" s="221"/>
    </row>
    <row r="158" spans="1:35" ht="21" customHeight="1">
      <c r="A158" s="156">
        <v>0.7437731481481481</v>
      </c>
      <c r="B158" s="157">
        <v>0.74380787037037033</v>
      </c>
      <c r="C158" s="158">
        <f t="shared" si="4"/>
        <v>3.472222222222765E-5</v>
      </c>
      <c r="D158" s="156"/>
      <c r="E158" s="157"/>
      <c r="F158" s="158"/>
      <c r="G158" s="156"/>
      <c r="H158" s="157"/>
      <c r="I158" s="158"/>
      <c r="J158" s="156"/>
      <c r="K158" s="157"/>
      <c r="L158" s="158"/>
      <c r="M158" s="156">
        <v>0.7130439814814814</v>
      </c>
      <c r="N158" s="157">
        <v>0.71347222222222229</v>
      </c>
      <c r="O158" s="158">
        <f t="shared" si="6"/>
        <v>4.282407407408817E-4</v>
      </c>
      <c r="Z158" s="219"/>
      <c r="AA158" s="219"/>
      <c r="AB158" s="219"/>
      <c r="AD158" s="220"/>
      <c r="AG158" s="221"/>
      <c r="AH158" s="221"/>
      <c r="AI158" s="221"/>
    </row>
    <row r="159" spans="1:35" ht="21" customHeight="1">
      <c r="A159" s="156">
        <v>0.74403935185185188</v>
      </c>
      <c r="B159" s="157">
        <v>0.74413194444444442</v>
      </c>
      <c r="C159" s="158">
        <f t="shared" si="4"/>
        <v>9.2592592592533052E-5</v>
      </c>
      <c r="D159" s="156"/>
      <c r="E159" s="157"/>
      <c r="F159" s="158"/>
      <c r="G159" s="156"/>
      <c r="H159" s="157"/>
      <c r="I159" s="158"/>
      <c r="J159" s="156"/>
      <c r="K159" s="157"/>
      <c r="L159" s="158"/>
      <c r="M159" s="156">
        <v>0.71446759259259263</v>
      </c>
      <c r="N159" s="157">
        <v>0.71452546296296304</v>
      </c>
      <c r="O159" s="158">
        <f t="shared" si="6"/>
        <v>5.7870370370416424E-5</v>
      </c>
      <c r="Z159" s="219"/>
      <c r="AA159" s="219"/>
      <c r="AB159" s="219"/>
      <c r="AD159" s="220"/>
      <c r="AG159" s="221"/>
      <c r="AH159" s="221"/>
      <c r="AI159" s="221"/>
    </row>
    <row r="160" spans="1:35" ht="21" customHeight="1">
      <c r="A160" s="156">
        <v>0.74980324074074067</v>
      </c>
      <c r="B160" s="157">
        <v>0.74984953703703694</v>
      </c>
      <c r="C160" s="158">
        <f t="shared" si="4"/>
        <v>4.6296296296266526E-5</v>
      </c>
      <c r="D160" s="156"/>
      <c r="E160" s="157"/>
      <c r="F160" s="158"/>
      <c r="G160" s="156"/>
      <c r="H160" s="157"/>
      <c r="I160" s="158"/>
      <c r="J160" s="156"/>
      <c r="K160" s="157"/>
      <c r="L160" s="158"/>
      <c r="M160" s="156">
        <v>0.71517361111111111</v>
      </c>
      <c r="N160" s="157">
        <v>0.71532407407407417</v>
      </c>
      <c r="O160" s="158">
        <f t="shared" si="6"/>
        <v>1.504629629630605E-4</v>
      </c>
      <c r="Z160" s="219"/>
      <c r="AA160" s="219"/>
      <c r="AB160" s="219"/>
      <c r="AD160" s="220"/>
      <c r="AG160" s="221"/>
      <c r="AH160" s="221"/>
      <c r="AI160" s="221"/>
    </row>
    <row r="161" spans="1:35" ht="21" customHeight="1">
      <c r="A161" s="156">
        <v>0.75004629629629627</v>
      </c>
      <c r="B161" s="157">
        <v>0.75012731481481476</v>
      </c>
      <c r="C161" s="158">
        <f t="shared" si="4"/>
        <v>8.1018518518494176E-5</v>
      </c>
      <c r="D161" s="156"/>
      <c r="E161" s="157"/>
      <c r="F161" s="158"/>
      <c r="G161" s="156"/>
      <c r="H161" s="157"/>
      <c r="I161" s="158"/>
      <c r="J161" s="156"/>
      <c r="K161" s="157"/>
      <c r="L161" s="158"/>
      <c r="M161" s="156">
        <v>0.71603009259259265</v>
      </c>
      <c r="N161" s="157">
        <v>0.71640046296296289</v>
      </c>
      <c r="O161" s="158">
        <f t="shared" si="6"/>
        <v>3.7037037037024323E-4</v>
      </c>
      <c r="Z161" s="219"/>
      <c r="AA161" s="219"/>
      <c r="AB161" s="219"/>
      <c r="AD161" s="220"/>
      <c r="AG161" s="221"/>
      <c r="AH161" s="221"/>
      <c r="AI161" s="221"/>
    </row>
    <row r="162" spans="1:35" ht="21" customHeight="1">
      <c r="A162" s="156">
        <v>0.750462962962963</v>
      </c>
      <c r="B162" s="157">
        <v>0.75061342592592595</v>
      </c>
      <c r="C162" s="158">
        <f t="shared" si="4"/>
        <v>1.5046296296294948E-4</v>
      </c>
      <c r="D162" s="156"/>
      <c r="E162" s="157"/>
      <c r="F162" s="158"/>
      <c r="G162" s="156"/>
      <c r="H162" s="157"/>
      <c r="I162" s="158"/>
      <c r="J162" s="156"/>
      <c r="K162" s="157"/>
      <c r="L162" s="158"/>
      <c r="M162" s="156">
        <v>0.7180671296296296</v>
      </c>
      <c r="N162" s="157">
        <v>0.71818287037037043</v>
      </c>
      <c r="O162" s="158">
        <f t="shared" si="6"/>
        <v>1.1574074074083285E-4</v>
      </c>
      <c r="Z162" s="219"/>
      <c r="AA162" s="219"/>
      <c r="AB162" s="219"/>
      <c r="AD162" s="220"/>
      <c r="AG162" s="221"/>
      <c r="AH162" s="221"/>
      <c r="AI162" s="221"/>
    </row>
    <row r="163" spans="1:35" ht="21" customHeight="1">
      <c r="A163" s="156">
        <v>0.75473379629629633</v>
      </c>
      <c r="B163" s="157">
        <v>0.75480324074074068</v>
      </c>
      <c r="C163" s="158">
        <f t="shared" si="4"/>
        <v>6.9444444444344278E-5</v>
      </c>
      <c r="D163" s="156"/>
      <c r="E163" s="157"/>
      <c r="F163" s="158"/>
      <c r="G163" s="156"/>
      <c r="H163" s="157"/>
      <c r="I163" s="158"/>
      <c r="J163" s="156"/>
      <c r="K163" s="157"/>
      <c r="L163" s="158"/>
      <c r="M163" s="156">
        <v>0.71895833333333325</v>
      </c>
      <c r="N163" s="157">
        <v>0.71932870370370372</v>
      </c>
      <c r="O163" s="158">
        <f t="shared" si="6"/>
        <v>3.7037037037046527E-4</v>
      </c>
      <c r="Z163" s="219"/>
      <c r="AA163" s="219"/>
      <c r="AB163" s="219"/>
      <c r="AD163" s="220"/>
      <c r="AG163" s="221"/>
      <c r="AH163" s="221"/>
      <c r="AI163" s="221"/>
    </row>
    <row r="164" spans="1:35" ht="21" customHeight="1">
      <c r="A164" s="156">
        <v>0.7565277777777778</v>
      </c>
      <c r="B164" s="157">
        <v>0.75657407407407407</v>
      </c>
      <c r="C164" s="158">
        <f t="shared" si="4"/>
        <v>4.6296296296266526E-5</v>
      </c>
      <c r="D164" s="156"/>
      <c r="E164" s="157"/>
      <c r="F164" s="158"/>
      <c r="G164" s="156"/>
      <c r="H164" s="157"/>
      <c r="I164" s="158"/>
      <c r="J164" s="156"/>
      <c r="K164" s="157"/>
      <c r="L164" s="158"/>
      <c r="M164" s="156">
        <v>0.72094907407407405</v>
      </c>
      <c r="N164" s="157">
        <v>0.72226851851851848</v>
      </c>
      <c r="O164" s="158">
        <f t="shared" si="6"/>
        <v>1.3194444444444287E-3</v>
      </c>
      <c r="Z164" s="219"/>
      <c r="AA164" s="219"/>
      <c r="AB164" s="219"/>
      <c r="AD164" s="220"/>
      <c r="AG164" s="221"/>
      <c r="AH164" s="221"/>
      <c r="AI164" s="221"/>
    </row>
    <row r="165" spans="1:35" ht="21" customHeight="1">
      <c r="A165" s="156">
        <v>0.75855324074074071</v>
      </c>
      <c r="B165" s="157">
        <v>0.75862268518518527</v>
      </c>
      <c r="C165" s="158">
        <f t="shared" si="4"/>
        <v>6.9444444444566322E-5</v>
      </c>
      <c r="D165" s="156"/>
      <c r="E165" s="157"/>
      <c r="F165" s="158"/>
      <c r="G165" s="156"/>
      <c r="H165" s="157"/>
      <c r="I165" s="158"/>
      <c r="J165" s="156"/>
      <c r="K165" s="157"/>
      <c r="L165" s="158"/>
      <c r="M165" s="156">
        <v>0.72240740740740739</v>
      </c>
      <c r="N165" s="157">
        <v>0.72270833333333329</v>
      </c>
      <c r="O165" s="158">
        <f t="shared" si="6"/>
        <v>3.0092592592589895E-4</v>
      </c>
      <c r="Z165" s="219"/>
      <c r="AA165" s="219"/>
      <c r="AB165" s="219"/>
      <c r="AD165" s="220"/>
      <c r="AG165" s="221"/>
      <c r="AH165" s="221"/>
      <c r="AI165" s="221"/>
    </row>
    <row r="166" spans="1:35" ht="21" customHeight="1">
      <c r="A166" s="156">
        <v>0.76098379629629631</v>
      </c>
      <c r="B166" s="157">
        <v>0.76103009259259258</v>
      </c>
      <c r="C166" s="158">
        <f t="shared" si="4"/>
        <v>4.6296296296266526E-5</v>
      </c>
      <c r="D166" s="156"/>
      <c r="E166" s="157"/>
      <c r="F166" s="158"/>
      <c r="G166" s="156"/>
      <c r="H166" s="157"/>
      <c r="I166" s="158"/>
      <c r="J166" s="156"/>
      <c r="K166" s="157"/>
      <c r="L166" s="158"/>
      <c r="M166" s="156">
        <v>0.72481481481481491</v>
      </c>
      <c r="N166" s="157">
        <v>0.7249768518518519</v>
      </c>
      <c r="O166" s="158">
        <f t="shared" si="6"/>
        <v>1.6203703703698835E-4</v>
      </c>
      <c r="Z166" s="219"/>
      <c r="AA166" s="219"/>
      <c r="AB166" s="219"/>
      <c r="AD166" s="220"/>
      <c r="AG166" s="221"/>
      <c r="AH166" s="221"/>
      <c r="AI166" s="221"/>
    </row>
    <row r="167" spans="1:35" ht="21" customHeight="1">
      <c r="A167" s="156">
        <v>0.76121527777777775</v>
      </c>
      <c r="B167" s="157">
        <v>0.76131944444444455</v>
      </c>
      <c r="C167" s="158">
        <f t="shared" si="4"/>
        <v>1.0416666666679397E-4</v>
      </c>
      <c r="D167" s="156"/>
      <c r="E167" s="157"/>
      <c r="F167" s="158"/>
      <c r="G167" s="156"/>
      <c r="H167" s="157"/>
      <c r="I167" s="158"/>
      <c r="J167" s="156"/>
      <c r="K167" s="157"/>
      <c r="L167" s="158"/>
      <c r="M167" s="156">
        <v>0.72541666666666671</v>
      </c>
      <c r="N167" s="157">
        <v>0.72613425925925934</v>
      </c>
      <c r="O167" s="158">
        <f t="shared" si="6"/>
        <v>7.1759259259263075E-4</v>
      </c>
      <c r="Z167" s="219"/>
      <c r="AA167" s="219"/>
      <c r="AB167" s="219"/>
      <c r="AD167" s="220"/>
      <c r="AG167" s="221"/>
      <c r="AH167" s="221"/>
      <c r="AI167" s="221"/>
    </row>
    <row r="168" spans="1:35" ht="21" customHeight="1">
      <c r="A168" s="156">
        <v>0.76282407407407404</v>
      </c>
      <c r="B168" s="157">
        <v>0.76292824074074073</v>
      </c>
      <c r="C168" s="158">
        <f t="shared" si="4"/>
        <v>1.0416666666668295E-4</v>
      </c>
      <c r="D168" s="156"/>
      <c r="E168" s="157"/>
      <c r="F168" s="158"/>
      <c r="G168" s="156"/>
      <c r="H168" s="157"/>
      <c r="I168" s="158"/>
      <c r="J168" s="156"/>
      <c r="K168" s="157"/>
      <c r="L168" s="158"/>
      <c r="M168" s="156">
        <v>0.72692129629629632</v>
      </c>
      <c r="N168" s="157">
        <v>0.72758101851851853</v>
      </c>
      <c r="O168" s="158">
        <f t="shared" si="6"/>
        <v>6.5972222222221433E-4</v>
      </c>
      <c r="Z168" s="219"/>
      <c r="AA168" s="219"/>
      <c r="AB168" s="219"/>
      <c r="AD168" s="220"/>
      <c r="AG168" s="221"/>
      <c r="AH168" s="221"/>
      <c r="AI168" s="221"/>
    </row>
    <row r="169" spans="1:35" ht="21" customHeight="1">
      <c r="A169" s="156">
        <v>0.76547453703703694</v>
      </c>
      <c r="B169" s="157">
        <v>0.76559027777777777</v>
      </c>
      <c r="C169" s="158">
        <f t="shared" si="4"/>
        <v>1.1574074074083285E-4</v>
      </c>
      <c r="D169" s="156"/>
      <c r="E169" s="157"/>
      <c r="F169" s="158"/>
      <c r="G169" s="156"/>
      <c r="H169" s="157"/>
      <c r="I169" s="158"/>
      <c r="J169" s="156"/>
      <c r="K169" s="157"/>
      <c r="L169" s="158"/>
      <c r="M169" s="156">
        <v>0.72893518518518519</v>
      </c>
      <c r="N169" s="157">
        <v>0.72916666666666663</v>
      </c>
      <c r="O169" s="158">
        <f t="shared" si="6"/>
        <v>2.3148148148144365E-4</v>
      </c>
      <c r="Z169" s="219"/>
      <c r="AA169" s="219"/>
      <c r="AB169" s="219"/>
      <c r="AD169" s="220"/>
      <c r="AG169" s="221"/>
      <c r="AH169" s="221"/>
      <c r="AI169" s="221"/>
    </row>
    <row r="170" spans="1:35" ht="21" customHeight="1">
      <c r="A170" s="156"/>
      <c r="B170" s="157"/>
      <c r="C170" s="158"/>
      <c r="D170" s="156"/>
      <c r="E170" s="157"/>
      <c r="F170" s="158"/>
      <c r="G170" s="156"/>
      <c r="H170" s="157"/>
      <c r="I170" s="158"/>
      <c r="J170" s="156"/>
      <c r="K170" s="157"/>
      <c r="L170" s="158"/>
      <c r="M170" s="156">
        <v>0.73106481481481478</v>
      </c>
      <c r="N170" s="157">
        <v>0.73137731481481483</v>
      </c>
      <c r="O170" s="158">
        <f t="shared" si="6"/>
        <v>3.1250000000004885E-4</v>
      </c>
      <c r="Z170" s="219"/>
      <c r="AA170" s="219"/>
      <c r="AB170" s="219"/>
      <c r="AD170" s="220"/>
      <c r="AG170" s="221"/>
      <c r="AH170" s="221"/>
      <c r="AI170" s="221"/>
    </row>
    <row r="171" spans="1:35" ht="21" customHeight="1">
      <c r="A171" s="156"/>
      <c r="B171" s="157"/>
      <c r="C171" s="158"/>
      <c r="D171" s="156"/>
      <c r="E171" s="157"/>
      <c r="F171" s="158"/>
      <c r="G171" s="156"/>
      <c r="H171" s="157"/>
      <c r="I171" s="158"/>
      <c r="J171" s="156"/>
      <c r="K171" s="157"/>
      <c r="L171" s="158"/>
      <c r="M171" s="156">
        <v>0.73388888888888892</v>
      </c>
      <c r="N171" s="157">
        <v>0.73396990740740742</v>
      </c>
      <c r="O171" s="158">
        <f t="shared" si="6"/>
        <v>8.1018518518494176E-5</v>
      </c>
      <c r="Z171" s="219"/>
      <c r="AA171" s="219"/>
      <c r="AB171" s="219"/>
      <c r="AD171" s="220"/>
      <c r="AG171" s="221"/>
      <c r="AH171" s="221"/>
      <c r="AI171" s="221"/>
    </row>
    <row r="172" spans="1:35" ht="21" customHeight="1">
      <c r="A172" s="156"/>
      <c r="B172" s="157"/>
      <c r="C172" s="158"/>
      <c r="D172" s="156"/>
      <c r="E172" s="157"/>
      <c r="F172" s="158"/>
      <c r="G172" s="156"/>
      <c r="H172" s="157"/>
      <c r="I172" s="158"/>
      <c r="J172" s="156"/>
      <c r="K172" s="157"/>
      <c r="L172" s="158"/>
      <c r="M172" s="156">
        <v>0.73418981481481482</v>
      </c>
      <c r="N172" s="157">
        <v>0.73425925925925928</v>
      </c>
      <c r="O172" s="158">
        <f t="shared" si="6"/>
        <v>6.94444444444553E-5</v>
      </c>
      <c r="Z172" s="219"/>
      <c r="AA172" s="219"/>
      <c r="AB172" s="219"/>
      <c r="AD172" s="220"/>
      <c r="AG172" s="221"/>
      <c r="AH172" s="221"/>
      <c r="AI172" s="221"/>
    </row>
    <row r="173" spans="1:35" ht="21" customHeight="1">
      <c r="A173" s="156"/>
      <c r="B173" s="157"/>
      <c r="C173" s="158"/>
      <c r="D173" s="156"/>
      <c r="E173" s="157"/>
      <c r="F173" s="158"/>
      <c r="G173" s="156"/>
      <c r="H173" s="157"/>
      <c r="I173" s="158"/>
      <c r="J173" s="156"/>
      <c r="K173" s="157"/>
      <c r="L173" s="158"/>
      <c r="M173" s="156">
        <v>0.73582175925925919</v>
      </c>
      <c r="N173" s="157">
        <v>0.73585648148148142</v>
      </c>
      <c r="O173" s="158">
        <f t="shared" si="6"/>
        <v>3.472222222222765E-5</v>
      </c>
      <c r="Z173" s="219"/>
      <c r="AA173" s="219"/>
      <c r="AB173" s="219"/>
      <c r="AD173" s="220"/>
      <c r="AG173" s="221"/>
      <c r="AH173" s="221"/>
      <c r="AI173" s="221"/>
    </row>
    <row r="174" spans="1:35" ht="21" customHeight="1">
      <c r="A174" s="156"/>
      <c r="B174" s="157"/>
      <c r="C174" s="158"/>
      <c r="D174" s="156"/>
      <c r="E174" s="157"/>
      <c r="F174" s="158"/>
      <c r="G174" s="156"/>
      <c r="H174" s="157"/>
      <c r="I174" s="158"/>
      <c r="J174" s="156"/>
      <c r="K174" s="157"/>
      <c r="L174" s="158"/>
      <c r="M174" s="156">
        <v>0.73755787037037035</v>
      </c>
      <c r="N174" s="157">
        <v>0.73790509259259263</v>
      </c>
      <c r="O174" s="158">
        <f t="shared" si="6"/>
        <v>3.472222222222765E-4</v>
      </c>
      <c r="Z174" s="219"/>
      <c r="AA174" s="219"/>
      <c r="AB174" s="219"/>
      <c r="AD174" s="220"/>
      <c r="AG174" s="221"/>
      <c r="AH174" s="221"/>
      <c r="AI174" s="221"/>
    </row>
    <row r="175" spans="1:35" ht="21" customHeight="1">
      <c r="A175" s="156"/>
      <c r="B175" s="157"/>
      <c r="C175" s="158"/>
      <c r="D175" s="156"/>
      <c r="E175" s="157"/>
      <c r="F175" s="158"/>
      <c r="G175" s="156"/>
      <c r="H175" s="157"/>
      <c r="I175" s="158"/>
      <c r="J175" s="156"/>
      <c r="K175" s="157"/>
      <c r="L175" s="158"/>
      <c r="M175" s="156">
        <v>0.74064814814814817</v>
      </c>
      <c r="N175" s="157">
        <v>0.74079861111111101</v>
      </c>
      <c r="O175" s="158">
        <f t="shared" si="6"/>
        <v>1.5046296296283845E-4</v>
      </c>
      <c r="Z175" s="219"/>
      <c r="AA175" s="219"/>
      <c r="AB175" s="219"/>
      <c r="AD175" s="220"/>
      <c r="AG175" s="221"/>
      <c r="AH175" s="221"/>
      <c r="AI175" s="221"/>
    </row>
    <row r="176" spans="1:35" ht="21" customHeight="1">
      <c r="A176" s="156"/>
      <c r="B176" s="157"/>
      <c r="C176" s="158"/>
      <c r="D176" s="156"/>
      <c r="E176" s="157"/>
      <c r="F176" s="158"/>
      <c r="G176" s="156"/>
      <c r="H176" s="157"/>
      <c r="I176" s="158"/>
      <c r="J176" s="156"/>
      <c r="K176" s="157"/>
      <c r="L176" s="158"/>
      <c r="M176" s="156">
        <v>0.74223379629629627</v>
      </c>
      <c r="N176" s="157">
        <v>0.74239583333333325</v>
      </c>
      <c r="O176" s="158">
        <f t="shared" si="6"/>
        <v>1.6203703703698835E-4</v>
      </c>
      <c r="Z176" s="219"/>
      <c r="AA176" s="219"/>
      <c r="AB176" s="219"/>
      <c r="AD176" s="220"/>
      <c r="AG176" s="221"/>
      <c r="AH176" s="221"/>
      <c r="AI176" s="221"/>
    </row>
    <row r="177" spans="1:35" ht="21" customHeight="1">
      <c r="A177" s="156"/>
      <c r="B177" s="157"/>
      <c r="C177" s="158"/>
      <c r="D177" s="156"/>
      <c r="E177" s="157"/>
      <c r="F177" s="158"/>
      <c r="G177" s="156"/>
      <c r="H177" s="157"/>
      <c r="I177" s="158"/>
      <c r="J177" s="156"/>
      <c r="K177" s="157"/>
      <c r="L177" s="158"/>
      <c r="M177" s="156">
        <v>0.74336805555555552</v>
      </c>
      <c r="N177" s="157">
        <v>0.7434722222222222</v>
      </c>
      <c r="O177" s="158">
        <f t="shared" si="6"/>
        <v>1.0416666666668295E-4</v>
      </c>
      <c r="Z177" s="219"/>
      <c r="AA177" s="219"/>
      <c r="AB177" s="219"/>
      <c r="AD177" s="220"/>
      <c r="AG177" s="221"/>
      <c r="AH177" s="221"/>
      <c r="AI177" s="221"/>
    </row>
    <row r="178" spans="1:35" ht="21" customHeight="1">
      <c r="A178" s="156"/>
      <c r="B178" s="157"/>
      <c r="C178" s="158"/>
      <c r="D178" s="156"/>
      <c r="E178" s="157"/>
      <c r="F178" s="158"/>
      <c r="G178" s="156"/>
      <c r="H178" s="157"/>
      <c r="I178" s="158"/>
      <c r="J178" s="156"/>
      <c r="K178" s="157"/>
      <c r="L178" s="158"/>
      <c r="M178" s="156">
        <v>0.74557870370370372</v>
      </c>
      <c r="N178" s="157">
        <v>0.74562499999999998</v>
      </c>
      <c r="O178" s="158">
        <f t="shared" si="6"/>
        <v>4.6296296296266526E-5</v>
      </c>
      <c r="Z178" s="219"/>
      <c r="AA178" s="219"/>
      <c r="AB178" s="219"/>
      <c r="AD178" s="220"/>
      <c r="AG178" s="221"/>
      <c r="AH178" s="221"/>
      <c r="AI178" s="221"/>
    </row>
    <row r="179" spans="1:35" ht="21" customHeight="1">
      <c r="A179" s="156"/>
      <c r="B179" s="157"/>
      <c r="C179" s="158"/>
      <c r="D179" s="156"/>
      <c r="E179" s="157"/>
      <c r="F179" s="158"/>
      <c r="G179" s="156"/>
      <c r="H179" s="157"/>
      <c r="I179" s="158"/>
      <c r="J179" s="156"/>
      <c r="K179" s="157"/>
      <c r="L179" s="158"/>
      <c r="M179" s="156">
        <v>0.74586805555555558</v>
      </c>
      <c r="N179" s="157">
        <v>0.74635416666666676</v>
      </c>
      <c r="O179" s="158">
        <f t="shared" si="6"/>
        <v>4.861111111111871E-4</v>
      </c>
      <c r="Z179" s="219"/>
      <c r="AA179" s="219"/>
      <c r="AB179" s="219"/>
      <c r="AD179" s="220"/>
      <c r="AG179" s="221"/>
      <c r="AH179" s="221"/>
      <c r="AI179" s="221"/>
    </row>
    <row r="180" spans="1:35" ht="21" customHeight="1">
      <c r="A180" s="156"/>
      <c r="B180" s="157"/>
      <c r="C180" s="158"/>
      <c r="D180" s="156"/>
      <c r="E180" s="157"/>
      <c r="F180" s="158"/>
      <c r="G180" s="156"/>
      <c r="H180" s="157"/>
      <c r="I180" s="158"/>
      <c r="J180" s="156"/>
      <c r="K180" s="157"/>
      <c r="L180" s="158"/>
      <c r="M180" s="156">
        <v>0.7475925925925927</v>
      </c>
      <c r="N180" s="157">
        <v>0.74840277777777775</v>
      </c>
      <c r="O180" s="158">
        <f t="shared" si="6"/>
        <v>8.1018518518505278E-4</v>
      </c>
      <c r="Z180" s="219"/>
      <c r="AA180" s="219"/>
      <c r="AB180" s="219"/>
      <c r="AD180" s="220"/>
      <c r="AG180" s="221"/>
      <c r="AH180" s="221"/>
      <c r="AI180" s="221"/>
    </row>
    <row r="181" spans="1:35" ht="21" customHeight="1">
      <c r="A181" s="156"/>
      <c r="B181" s="157"/>
      <c r="C181" s="158"/>
      <c r="D181" s="156"/>
      <c r="E181" s="157"/>
      <c r="F181" s="158"/>
      <c r="G181" s="156"/>
      <c r="H181" s="157"/>
      <c r="I181" s="158"/>
      <c r="J181" s="156"/>
      <c r="K181" s="157"/>
      <c r="L181" s="158"/>
      <c r="M181" s="156">
        <v>0.74975694444444441</v>
      </c>
      <c r="N181" s="157">
        <v>0.74994212962962958</v>
      </c>
      <c r="O181" s="158">
        <f t="shared" si="6"/>
        <v>1.8518518518517713E-4</v>
      </c>
      <c r="Z181" s="219"/>
      <c r="AA181" s="219"/>
      <c r="AB181" s="219"/>
      <c r="AD181" s="220"/>
      <c r="AG181" s="221"/>
      <c r="AH181" s="221"/>
      <c r="AI181" s="221"/>
    </row>
    <row r="182" spans="1:35" ht="21" customHeight="1">
      <c r="A182" s="156"/>
      <c r="B182" s="157"/>
      <c r="C182" s="158"/>
      <c r="D182" s="156"/>
      <c r="E182" s="157"/>
      <c r="F182" s="158"/>
      <c r="G182" s="156"/>
      <c r="H182" s="157"/>
      <c r="I182" s="158"/>
      <c r="J182" s="156"/>
      <c r="K182" s="157"/>
      <c r="L182" s="158"/>
      <c r="M182" s="156">
        <v>0.75203703703703706</v>
      </c>
      <c r="N182" s="157">
        <v>0.7521064814814814</v>
      </c>
      <c r="O182" s="158">
        <f t="shared" si="6"/>
        <v>6.9444444444344278E-5</v>
      </c>
      <c r="Z182" s="219"/>
      <c r="AA182" s="219"/>
      <c r="AB182" s="219"/>
      <c r="AD182" s="220"/>
      <c r="AG182" s="221"/>
      <c r="AH182" s="221"/>
      <c r="AI182" s="221"/>
    </row>
    <row r="183" spans="1:35" ht="21" customHeight="1">
      <c r="A183" s="156"/>
      <c r="B183" s="157"/>
      <c r="C183" s="158"/>
      <c r="D183" s="156"/>
      <c r="E183" s="157"/>
      <c r="F183" s="158"/>
      <c r="G183" s="156"/>
      <c r="H183" s="157"/>
      <c r="I183" s="158"/>
      <c r="J183" s="156"/>
      <c r="K183" s="157"/>
      <c r="L183" s="158"/>
      <c r="M183" s="156">
        <v>0.75270833333333342</v>
      </c>
      <c r="N183" s="157">
        <v>0.75287037037037041</v>
      </c>
      <c r="O183" s="158">
        <f t="shared" si="6"/>
        <v>1.6203703703698835E-4</v>
      </c>
      <c r="Z183" s="219"/>
      <c r="AA183" s="219"/>
      <c r="AB183" s="219"/>
      <c r="AD183" s="220"/>
      <c r="AG183" s="221"/>
      <c r="AH183" s="221"/>
      <c r="AI183" s="221"/>
    </row>
    <row r="184" spans="1:35" ht="21" customHeight="1">
      <c r="A184" s="156"/>
      <c r="B184" s="157"/>
      <c r="C184" s="158"/>
      <c r="D184" s="156"/>
      <c r="E184" s="157"/>
      <c r="F184" s="158"/>
      <c r="G184" s="156"/>
      <c r="H184" s="157"/>
      <c r="I184" s="158"/>
      <c r="J184" s="156"/>
      <c r="K184" s="157"/>
      <c r="L184" s="158"/>
      <c r="M184" s="156">
        <v>0.75440972222222225</v>
      </c>
      <c r="N184" s="157">
        <v>0.75456018518518519</v>
      </c>
      <c r="O184" s="158">
        <f t="shared" si="6"/>
        <v>1.5046296296294948E-4</v>
      </c>
      <c r="Z184" s="219"/>
      <c r="AA184" s="219"/>
      <c r="AB184" s="219"/>
      <c r="AD184" s="220"/>
      <c r="AG184" s="221"/>
      <c r="AH184" s="221"/>
      <c r="AI184" s="221"/>
    </row>
    <row r="185" spans="1:35" ht="21" customHeight="1">
      <c r="A185" s="156"/>
      <c r="B185" s="157"/>
      <c r="C185" s="158"/>
      <c r="D185" s="156"/>
      <c r="E185" s="157"/>
      <c r="F185" s="158"/>
      <c r="G185" s="156"/>
      <c r="H185" s="157"/>
      <c r="I185" s="158"/>
      <c r="J185" s="156"/>
      <c r="K185" s="157"/>
      <c r="L185" s="158"/>
      <c r="M185" s="156">
        <v>0.75464120370370369</v>
      </c>
      <c r="N185" s="157">
        <v>0.75481481481481483</v>
      </c>
      <c r="O185" s="158">
        <f t="shared" si="6"/>
        <v>1.7361111111113825E-4</v>
      </c>
      <c r="Z185" s="219"/>
      <c r="AA185" s="219"/>
      <c r="AB185" s="219"/>
      <c r="AD185" s="220"/>
      <c r="AG185" s="221"/>
      <c r="AH185" s="221"/>
      <c r="AI185" s="221"/>
    </row>
    <row r="186" spans="1:35" ht="21" customHeight="1">
      <c r="A186" s="156"/>
      <c r="B186" s="157"/>
      <c r="C186" s="158"/>
      <c r="D186" s="156"/>
      <c r="E186" s="157"/>
      <c r="F186" s="158"/>
      <c r="G186" s="156"/>
      <c r="H186" s="157"/>
      <c r="I186" s="158"/>
      <c r="J186" s="156"/>
      <c r="K186" s="157"/>
      <c r="L186" s="158"/>
      <c r="M186" s="156">
        <v>0.75488425925925917</v>
      </c>
      <c r="N186" s="157">
        <v>0.75509259259259265</v>
      </c>
      <c r="O186" s="158">
        <f t="shared" si="6"/>
        <v>2.0833333333347692E-4</v>
      </c>
      <c r="Z186" s="219"/>
      <c r="AA186" s="219"/>
      <c r="AB186" s="219"/>
      <c r="AD186" s="220"/>
      <c r="AG186" s="221"/>
      <c r="AH186" s="221"/>
      <c r="AI186" s="221"/>
    </row>
    <row r="187" spans="1:35" ht="21" customHeight="1">
      <c r="A187" s="156"/>
      <c r="B187" s="157"/>
      <c r="C187" s="158"/>
      <c r="D187" s="156"/>
      <c r="E187" s="157"/>
      <c r="F187" s="158"/>
      <c r="G187" s="156"/>
      <c r="H187" s="157"/>
      <c r="I187" s="158"/>
      <c r="J187" s="156"/>
      <c r="K187" s="157"/>
      <c r="L187" s="158"/>
      <c r="M187" s="156">
        <v>0.75678240740740732</v>
      </c>
      <c r="N187" s="157">
        <v>0.75692129629629623</v>
      </c>
      <c r="O187" s="158">
        <f t="shared" si="6"/>
        <v>1.388888888889106E-4</v>
      </c>
      <c r="Z187" s="219"/>
      <c r="AA187" s="219"/>
      <c r="AB187" s="219"/>
      <c r="AD187" s="220"/>
      <c r="AG187" s="221"/>
      <c r="AH187" s="221"/>
      <c r="AI187" s="221"/>
    </row>
    <row r="188" spans="1:35" ht="21" customHeight="1">
      <c r="A188" s="156"/>
      <c r="B188" s="157"/>
      <c r="C188" s="158"/>
      <c r="D188" s="156"/>
      <c r="E188" s="157"/>
      <c r="F188" s="158"/>
      <c r="G188" s="156"/>
      <c r="H188" s="157"/>
      <c r="I188" s="158"/>
      <c r="J188" s="156"/>
      <c r="K188" s="157"/>
      <c r="L188" s="158"/>
      <c r="M188" s="156">
        <v>0.75743055555555561</v>
      </c>
      <c r="N188" s="157">
        <v>0.75748842592592591</v>
      </c>
      <c r="O188" s="158">
        <f t="shared" si="6"/>
        <v>5.7870370370305402E-5</v>
      </c>
      <c r="Z188" s="219"/>
      <c r="AA188" s="219"/>
      <c r="AB188" s="219"/>
      <c r="AD188" s="220"/>
      <c r="AG188" s="221"/>
      <c r="AH188" s="221"/>
      <c r="AI188" s="221"/>
    </row>
    <row r="189" spans="1:35" ht="21" customHeight="1">
      <c r="A189" s="156"/>
      <c r="B189" s="157"/>
      <c r="C189" s="158"/>
      <c r="D189" s="156"/>
      <c r="E189" s="157"/>
      <c r="F189" s="158"/>
      <c r="G189" s="156"/>
      <c r="H189" s="157"/>
      <c r="I189" s="158"/>
      <c r="J189" s="156"/>
      <c r="K189" s="157"/>
      <c r="L189" s="158"/>
      <c r="M189" s="156">
        <v>0.75954861111111116</v>
      </c>
      <c r="N189" s="157">
        <v>0.7596412037037038</v>
      </c>
      <c r="O189" s="158">
        <f t="shared" si="6"/>
        <v>9.2592592592644074E-5</v>
      </c>
      <c r="Z189" s="219"/>
      <c r="AA189" s="219"/>
      <c r="AB189" s="219"/>
      <c r="AD189" s="220"/>
      <c r="AG189" s="221"/>
      <c r="AH189" s="221"/>
      <c r="AI189" s="221"/>
    </row>
    <row r="190" spans="1:35" ht="21" customHeight="1">
      <c r="A190" s="156"/>
      <c r="B190" s="157"/>
      <c r="C190" s="158"/>
      <c r="D190" s="156"/>
      <c r="E190" s="157"/>
      <c r="F190" s="158"/>
      <c r="G190" s="156"/>
      <c r="H190" s="157"/>
      <c r="I190" s="158"/>
      <c r="J190" s="156"/>
      <c r="K190" s="157"/>
      <c r="L190" s="158"/>
      <c r="M190" s="156">
        <v>0.76513888888888892</v>
      </c>
      <c r="N190" s="157">
        <v>0.76518518518518519</v>
      </c>
      <c r="O190" s="158">
        <f t="shared" si="6"/>
        <v>4.6296296296266526E-5</v>
      </c>
      <c r="Z190" s="219"/>
      <c r="AA190" s="219"/>
      <c r="AB190" s="219"/>
      <c r="AD190" s="220"/>
      <c r="AG190" s="221"/>
      <c r="AH190" s="221"/>
      <c r="AI190" s="221"/>
    </row>
    <row r="191" spans="1:35" ht="21" customHeight="1">
      <c r="A191" s="156"/>
      <c r="B191" s="157"/>
      <c r="C191" s="158"/>
      <c r="D191" s="156"/>
      <c r="E191" s="157"/>
      <c r="F191" s="158"/>
      <c r="G191" s="156"/>
      <c r="H191" s="157"/>
      <c r="I191" s="158"/>
      <c r="J191" s="156"/>
      <c r="K191" s="157"/>
      <c r="L191" s="158"/>
      <c r="M191" s="156">
        <v>0.76546296296296301</v>
      </c>
      <c r="N191" s="157">
        <v>0.76556712962962958</v>
      </c>
      <c r="O191" s="158">
        <f t="shared" si="6"/>
        <v>1.0416666666657193E-4</v>
      </c>
      <c r="Z191" s="219"/>
      <c r="AA191" s="219"/>
      <c r="AB191" s="219"/>
      <c r="AD191" s="220"/>
      <c r="AG191" s="221"/>
      <c r="AH191" s="221"/>
      <c r="AI191" s="221"/>
    </row>
    <row r="192" spans="1:35" ht="21" customHeight="1">
      <c r="A192" s="156"/>
      <c r="B192" s="157"/>
      <c r="C192" s="158"/>
      <c r="D192" s="156"/>
      <c r="E192" s="157"/>
      <c r="F192" s="158"/>
      <c r="G192" s="156"/>
      <c r="H192" s="157"/>
      <c r="I192" s="158"/>
      <c r="J192" s="156"/>
      <c r="K192" s="157"/>
      <c r="L192" s="158"/>
      <c r="M192" s="156">
        <v>0.76763888888888887</v>
      </c>
      <c r="N192" s="157">
        <v>0.76777777777777778</v>
      </c>
      <c r="O192" s="158">
        <f t="shared" si="6"/>
        <v>1.388888888889106E-4</v>
      </c>
      <c r="Z192" s="219"/>
      <c r="AA192" s="219"/>
      <c r="AB192" s="219"/>
      <c r="AD192" s="220"/>
      <c r="AG192" s="221"/>
      <c r="AH192" s="221"/>
      <c r="AI192" s="221"/>
    </row>
    <row r="193" spans="1:35" ht="21" customHeight="1" thickBot="1">
      <c r="A193" s="156"/>
      <c r="B193" s="157"/>
      <c r="C193" s="158"/>
      <c r="D193" s="156"/>
      <c r="E193" s="157"/>
      <c r="F193" s="158"/>
      <c r="G193" s="156"/>
      <c r="H193" s="157"/>
      <c r="I193" s="158"/>
      <c r="J193" s="156"/>
      <c r="K193" s="157"/>
      <c r="L193" s="158"/>
      <c r="M193" s="156">
        <v>0.76900462962962957</v>
      </c>
      <c r="N193" s="157">
        <v>0.76910879629629625</v>
      </c>
      <c r="O193" s="158">
        <f t="shared" si="6"/>
        <v>1.0416666666668295E-4</v>
      </c>
      <c r="Z193" s="219"/>
      <c r="AA193" s="219"/>
      <c r="AB193" s="219"/>
      <c r="AD193" s="220"/>
      <c r="AG193" s="221"/>
      <c r="AH193" s="221"/>
      <c r="AI193" s="221"/>
    </row>
    <row r="194" spans="1:35" ht="23.25" customHeight="1" thickBot="1">
      <c r="A194" s="192" t="s">
        <v>98</v>
      </c>
      <c r="B194" s="193"/>
      <c r="C194" s="159">
        <f>AVERAGE(C108:C193)</f>
        <v>1.3870221027478992E-4</v>
      </c>
      <c r="D194" s="192" t="s">
        <v>98</v>
      </c>
      <c r="E194" s="193"/>
      <c r="F194" s="159">
        <v>0</v>
      </c>
      <c r="G194" s="192" t="s">
        <v>98</v>
      </c>
      <c r="H194" s="193"/>
      <c r="I194" s="159">
        <f>AVERAGE(I108:I193)</f>
        <v>6.4814814814817545E-4</v>
      </c>
      <c r="J194" s="192" t="s">
        <v>98</v>
      </c>
      <c r="K194" s="193"/>
      <c r="L194" s="159">
        <v>0</v>
      </c>
      <c r="M194" s="192" t="s">
        <v>98</v>
      </c>
      <c r="N194" s="193"/>
      <c r="O194" s="159">
        <f>AVERAGE(O108:O193)</f>
        <v>2.4615094745907815E-4</v>
      </c>
      <c r="Z194" s="219"/>
      <c r="AA194" s="219"/>
      <c r="AB194" s="219"/>
      <c r="AD194" s="220"/>
      <c r="AG194" s="221"/>
      <c r="AH194" s="221"/>
      <c r="AI194" s="221"/>
    </row>
    <row r="195" spans="1:35" ht="23.25" customHeight="1" thickBot="1">
      <c r="A195" s="192" t="s">
        <v>99</v>
      </c>
      <c r="B195" s="193"/>
      <c r="C195" s="160">
        <f>MAX(C108:C193)</f>
        <v>5.0925925925915383E-4</v>
      </c>
      <c r="D195" s="192" t="s">
        <v>99</v>
      </c>
      <c r="E195" s="193"/>
      <c r="F195" s="160">
        <f>MAX(F108:F193)</f>
        <v>0</v>
      </c>
      <c r="G195" s="192" t="s">
        <v>99</v>
      </c>
      <c r="H195" s="193"/>
      <c r="I195" s="160">
        <f>MAX(I108:I193)</f>
        <v>6.4814814814817545E-4</v>
      </c>
      <c r="J195" s="192" t="s">
        <v>99</v>
      </c>
      <c r="K195" s="193"/>
      <c r="L195" s="160">
        <f>MAX(L108:L193)</f>
        <v>0</v>
      </c>
      <c r="M195" s="192" t="s">
        <v>99</v>
      </c>
      <c r="N195" s="193"/>
      <c r="O195" s="160">
        <f>MAX(O108:O193)</f>
        <v>1.3194444444444287E-3</v>
      </c>
      <c r="Z195" s="219"/>
      <c r="AA195" s="219"/>
      <c r="AB195" s="219"/>
      <c r="AD195" s="220"/>
      <c r="AG195" s="221"/>
      <c r="AH195" s="221"/>
      <c r="AI195" s="221"/>
    </row>
  </sheetData>
  <mergeCells count="33">
    <mergeCell ref="A194:B194"/>
    <mergeCell ref="D194:E194"/>
    <mergeCell ref="G194:H194"/>
    <mergeCell ref="J194:K194"/>
    <mergeCell ref="M194:N194"/>
    <mergeCell ref="A195:B195"/>
    <mergeCell ref="D195:E195"/>
    <mergeCell ref="G195:H195"/>
    <mergeCell ref="J195:K195"/>
    <mergeCell ref="M195:N195"/>
    <mergeCell ref="A105:O105"/>
    <mergeCell ref="A106:C106"/>
    <mergeCell ref="D106:F106"/>
    <mergeCell ref="G106:I106"/>
    <mergeCell ref="J106:L106"/>
    <mergeCell ref="M106:O106"/>
    <mergeCell ref="A101:B101"/>
    <mergeCell ref="D101:E101"/>
    <mergeCell ref="G101:H101"/>
    <mergeCell ref="J101:K101"/>
    <mergeCell ref="M101:N101"/>
    <mergeCell ref="A102:B102"/>
    <mergeCell ref="D102:E102"/>
    <mergeCell ref="G102:H102"/>
    <mergeCell ref="J102:K102"/>
    <mergeCell ref="M102:N102"/>
    <mergeCell ref="B5:D5"/>
    <mergeCell ref="A13:O13"/>
    <mergeCell ref="A14:C14"/>
    <mergeCell ref="D14:F14"/>
    <mergeCell ref="G14:I14"/>
    <mergeCell ref="J14:L14"/>
    <mergeCell ref="M14:O14"/>
  </mergeCells>
  <pageMargins left="0.44" right="0.2" top="0.16" bottom="0.2" header="0.16" footer="0.2"/>
  <pageSetup paperSize="8" scale="16" fitToHeight="2" orientation="landscape" horizontalDpi="300" verticalDpi="300" r:id="rId1"/>
  <headerFooter alignWithMargins="0"/>
  <rowBreaks count="1" manualBreakCount="1">
    <brk id="103" max="23" man="1"/>
  </rowBreaks>
  <drawing r:id="rId2"/>
  <legacyDrawing r:id="rId3"/>
  <oleObjects>
    <mc:AlternateContent xmlns:mc="http://schemas.openxmlformats.org/markup-compatibility/2006">
      <mc:Choice Requires="x14">
        <oleObject progId="Draw.Document.5" shapeId="4097" r:id="rId4">
          <objectPr defaultSize="0" autoPict="0" r:id="rId5">
            <anchor moveWithCells="1">
              <from>
                <xdr:col>11</xdr:col>
                <xdr:colOff>228600</xdr:colOff>
                <xdr:row>1</xdr:row>
                <xdr:rowOff>0</xdr:rowOff>
              </from>
              <to>
                <xdr:col>11</xdr:col>
                <xdr:colOff>944880</xdr:colOff>
                <xdr:row>4</xdr:row>
                <xdr:rowOff>30480</xdr:rowOff>
              </to>
            </anchor>
          </objectPr>
        </oleObject>
      </mc:Choice>
      <mc:Fallback>
        <oleObject progId="Draw.Document.5" shapeId="409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F6369E2C803D47A1E621ECBE2BBCD7" ma:contentTypeVersion="15" ma:contentTypeDescription="Create a new document." ma:contentTypeScope="" ma:versionID="661184d6fe73162feecd5b4cf7529ba7">
  <xsd:schema xmlns:xsd="http://www.w3.org/2001/XMLSchema" xmlns:xs="http://www.w3.org/2001/XMLSchema" xmlns:p="http://schemas.microsoft.com/office/2006/metadata/properties" xmlns:ns2="13f04928-4065-49e1-88db-c5664bed59b0" xmlns:ns3="6806db44-f15a-4647-9ed8-9aeaa30dbc8c" targetNamespace="http://schemas.microsoft.com/office/2006/metadata/properties" ma:root="true" ma:fieldsID="19a98376a0fad57a0f728e7afa9a5980" ns2:_="" ns3:_="">
    <xsd:import namespace="13f04928-4065-49e1-88db-c5664bed59b0"/>
    <xsd:import namespace="6806db44-f15a-4647-9ed8-9aeaa30db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04928-4065-49e1-88db-c5664bed5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15c1fa4-f50e-4961-b1d4-f211ba02b5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6db44-f15a-4647-9ed8-9aeaa30dbc8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5c3dc15-1b95-40b2-841b-07baae7c1dfb}" ma:internalName="TaxCatchAll" ma:showField="CatchAllData" ma:web="6806db44-f15a-4647-9ed8-9aeaa30db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D44220-D4BE-4422-884B-1B16883FBD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193FDA-A4A9-4217-B8E0-BDE571AF0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04928-4065-49e1-88db-c5664bed59b0"/>
    <ds:schemaRef ds:uri="6806db44-f15a-4647-9ed8-9aeaa30db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TABLE</vt:lpstr>
      <vt:lpstr>Summary</vt:lpstr>
      <vt:lpstr>Queue Length</vt:lpstr>
      <vt:lpstr>Queue Delays</vt:lpstr>
      <vt:lpstr>'Queue Delays'!Print_Area</vt:lpstr>
      <vt:lpstr>'Queue Length'!Print_Area</vt:lpstr>
      <vt:lpstr>Summary!Print_Area</vt:lpstr>
      <vt:lpstr>TABLE!Print_Area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Analyst-1</dc:creator>
  <cp:lastModifiedBy>Martin Jordan-Williams</cp:lastModifiedBy>
  <dcterms:created xsi:type="dcterms:W3CDTF">2024-05-31T11:50:53Z</dcterms:created>
  <dcterms:modified xsi:type="dcterms:W3CDTF">2024-06-02T02:49:54Z</dcterms:modified>
</cp:coreProperties>
</file>